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1220"/>
  </bookViews>
  <sheets>
    <sheet name="一般预算收支总表" sheetId="1" r:id="rId1"/>
    <sheet name="收入预算表" sheetId="2" r:id="rId2"/>
    <sheet name="支出预算表" sheetId="3" r:id="rId3"/>
    <sheet name="基金预算汇总表" sheetId="4" r:id="rId4"/>
    <sheet name="社保基金预算总表" sheetId="5" r:id="rId5"/>
    <sheet name="国有资本经营预算总表" sheetId="6" r:id="rId6"/>
  </sheets>
  <externalReferences>
    <externalReference r:id="rId7"/>
    <externalReference r:id="rId8"/>
    <externalReference r:id="rId9"/>
  </externalReferences>
  <definedNames>
    <definedName name="_" localSheetId="5">#REF!</definedName>
    <definedName name="_" localSheetId="3">#REF!</definedName>
    <definedName name="_" localSheetId="4">#REF!</definedName>
    <definedName name="_" localSheetId="0">#REF!</definedName>
    <definedName name="_">#REF!</definedName>
    <definedName name="_6_其他" localSheetId="5">#REF!</definedName>
    <definedName name="_6_其他" localSheetId="3">#REF!</definedName>
    <definedName name="_6_其他" localSheetId="4">#REF!</definedName>
    <definedName name="_6_其他" localSheetId="0">#REF!</definedName>
    <definedName name="_6_其他">#REF!</definedName>
    <definedName name="_Order1" hidden="1">255</definedName>
    <definedName name="_Order2" hidden="1">255</definedName>
    <definedName name="a" localSheetId="5">#REF!</definedName>
    <definedName name="a" localSheetId="3">#REF!</definedName>
    <definedName name="a" localSheetId="4">#REF!</definedName>
    <definedName name="a" localSheetId="0">#REF!</definedName>
    <definedName name="a">#REF!</definedName>
    <definedName name="b" localSheetId="5">#REF!</definedName>
    <definedName name="b" localSheetId="3">#REF!</definedName>
    <definedName name="b" localSheetId="4">#REF!</definedName>
    <definedName name="b" localSheetId="0">#REF!</definedName>
    <definedName name="b">#REF!</definedName>
    <definedName name="BM8_SelectZBM.BM8_ZBMChangeKMM" localSheetId="0">[1]!BM8_SelectZBM.BM8_ZBMChangeKMM</definedName>
    <definedName name="BM8_SelectZBM.BM8_ZBMChangeKMM">[1]!BM8_SelectZBM.BM8_ZBMChangeKMM</definedName>
    <definedName name="BM8_SelectZBM.BM8_ZBMminusOption" localSheetId="0">[1]!BM8_SelectZBM.BM8_ZBMminusOption</definedName>
    <definedName name="BM8_SelectZBM.BM8_ZBMminusOption">[1]!BM8_SelectZBM.BM8_ZBMminusOption</definedName>
    <definedName name="BM8_SelectZBM.BM8_ZBMSumOption" localSheetId="0">[1]!BM8_SelectZBM.BM8_ZBMSumOption</definedName>
    <definedName name="BM8_SelectZBM.BM8_ZBMSumOption">[1]!BM8_SelectZBM.BM8_ZBMSumOption</definedName>
    <definedName name="_xlnm.Database" localSheetId="5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>#REF!</definedName>
    <definedName name="g">#N/A</definedName>
    <definedName name="m00" localSheetId="5">#REF!</definedName>
    <definedName name="m00" localSheetId="3">#REF!</definedName>
    <definedName name="m00" localSheetId="4">#REF!</definedName>
    <definedName name="m00" localSheetId="0">#REF!</definedName>
    <definedName name="m00">#REF!</definedName>
    <definedName name="_xlnm.Print_Area" localSheetId="5">国有资本经营预算总表!$A$1:$H$18</definedName>
    <definedName name="_xlnm.Print_Area" localSheetId="3">基金预算汇总表!$A$1:$E$27</definedName>
    <definedName name="_xlnm.Print_Area" localSheetId="4">社保基金预算总表!$A$1:$G$28</definedName>
    <definedName name="_xlnm.Print_Area" localSheetId="1">收入预算表!$A$1:$H$38</definedName>
    <definedName name="_xlnm.Print_Area" localSheetId="0">一般预算收支总表!$A$1:$J$36</definedName>
    <definedName name="_xlnm.Print_Area" localSheetId="2">支出预算表!$A$1:$H$136</definedName>
    <definedName name="_xlnm.Print_Area">#REF!</definedName>
    <definedName name="_xlnm.Print_Titles" localSheetId="4">社保基金预算总表!$1:$3</definedName>
    <definedName name="_xlnm.Print_Titles" localSheetId="1">收入预算表!$1:$4</definedName>
    <definedName name="_xlnm.Print_Titles" localSheetId="0">一般预算收支总表!$1:$4</definedName>
    <definedName name="_xlnm.Print_Titles" localSheetId="2">支出预算表!$1:$5</definedName>
    <definedName name="_xlnm.Print_Titles">#N/A</definedName>
    <definedName name="汇率" localSheetId="5">#REF!</definedName>
    <definedName name="汇率" localSheetId="3">#REF!</definedName>
    <definedName name="汇率" localSheetId="4">#REF!</definedName>
    <definedName name="汇率" localSheetId="0">#REF!</definedName>
    <definedName name="汇率">#REF!</definedName>
    <definedName name="基建支出">[2]调用表!$F$3:$F$47</definedName>
    <definedName name="科目">[3]调用表!$B$3:$B$125</definedName>
    <definedName name="生产列1" localSheetId="5">#REF!</definedName>
    <definedName name="生产列1" localSheetId="3">#REF!</definedName>
    <definedName name="生产列1" localSheetId="4">#REF!</definedName>
    <definedName name="生产列1" localSheetId="0">#REF!</definedName>
    <definedName name="生产列1">#REF!</definedName>
    <definedName name="生产列11" localSheetId="5">#REF!</definedName>
    <definedName name="生产列11" localSheetId="3">#REF!</definedName>
    <definedName name="生产列11" localSheetId="4">#REF!</definedName>
    <definedName name="生产列11" localSheetId="0">#REF!</definedName>
    <definedName name="生产列11">#REF!</definedName>
    <definedName name="生产列15" localSheetId="5">#REF!</definedName>
    <definedName name="生产列15" localSheetId="3">#REF!</definedName>
    <definedName name="生产列15" localSheetId="4">#REF!</definedName>
    <definedName name="生产列15" localSheetId="0">#REF!</definedName>
    <definedName name="生产列15">#REF!</definedName>
    <definedName name="生产列16" localSheetId="5">#REF!</definedName>
    <definedName name="生产列16" localSheetId="3">#REF!</definedName>
    <definedName name="生产列16" localSheetId="4">#REF!</definedName>
    <definedName name="生产列16" localSheetId="0">#REF!</definedName>
    <definedName name="生产列16">#REF!</definedName>
    <definedName name="生产列17" localSheetId="5">#REF!</definedName>
    <definedName name="生产列17" localSheetId="3">#REF!</definedName>
    <definedName name="生产列17" localSheetId="4">#REF!</definedName>
    <definedName name="生产列17" localSheetId="0">#REF!</definedName>
    <definedName name="生产列17">#REF!</definedName>
    <definedName name="生产列19" localSheetId="5">#REF!</definedName>
    <definedName name="生产列19" localSheetId="3">#REF!</definedName>
    <definedName name="生产列19" localSheetId="4">#REF!</definedName>
    <definedName name="生产列19" localSheetId="0">#REF!</definedName>
    <definedName name="生产列19">#REF!</definedName>
    <definedName name="生产列2" localSheetId="5">#REF!</definedName>
    <definedName name="生产列2" localSheetId="3">#REF!</definedName>
    <definedName name="生产列2" localSheetId="4">#REF!</definedName>
    <definedName name="生产列2" localSheetId="0">#REF!</definedName>
    <definedName name="生产列2">#REF!</definedName>
    <definedName name="生产列20" localSheetId="5">#REF!</definedName>
    <definedName name="生产列20" localSheetId="3">#REF!</definedName>
    <definedName name="生产列20" localSheetId="4">#REF!</definedName>
    <definedName name="生产列20" localSheetId="0">#REF!</definedName>
    <definedName name="生产列20">#REF!</definedName>
    <definedName name="生产列3" localSheetId="5">#REF!</definedName>
    <definedName name="生产列3" localSheetId="3">#REF!</definedName>
    <definedName name="生产列3" localSheetId="4">#REF!</definedName>
    <definedName name="生产列3" localSheetId="0">#REF!</definedName>
    <definedName name="生产列3">#REF!</definedName>
    <definedName name="生产列4" localSheetId="5">#REF!</definedName>
    <definedName name="生产列4" localSheetId="3">#REF!</definedName>
    <definedName name="生产列4" localSheetId="4">#REF!</definedName>
    <definedName name="生产列4" localSheetId="0">#REF!</definedName>
    <definedName name="生产列4">#REF!</definedName>
    <definedName name="生产列5" localSheetId="5">#REF!</definedName>
    <definedName name="生产列5" localSheetId="3">#REF!</definedName>
    <definedName name="生产列5" localSheetId="4">#REF!</definedName>
    <definedName name="生产列5" localSheetId="0">#REF!</definedName>
    <definedName name="生产列5">#REF!</definedName>
    <definedName name="生产列6" localSheetId="5">#REF!</definedName>
    <definedName name="生产列6" localSheetId="3">#REF!</definedName>
    <definedName name="生产列6" localSheetId="4">#REF!</definedName>
    <definedName name="生产列6" localSheetId="0">#REF!</definedName>
    <definedName name="生产列6">#REF!</definedName>
    <definedName name="生产列7" localSheetId="5">#REF!</definedName>
    <definedName name="生产列7" localSheetId="3">#REF!</definedName>
    <definedName name="生产列7" localSheetId="4">#REF!</definedName>
    <definedName name="生产列7" localSheetId="0">#REF!</definedName>
    <definedName name="生产列7">#REF!</definedName>
    <definedName name="生产列8" localSheetId="5">#REF!</definedName>
    <definedName name="生产列8" localSheetId="3">#REF!</definedName>
    <definedName name="生产列8" localSheetId="4">#REF!</definedName>
    <definedName name="生产列8" localSheetId="0">#REF!</definedName>
    <definedName name="生产列8">#REF!</definedName>
    <definedName name="生产列9" localSheetId="5">#REF!</definedName>
    <definedName name="生产列9" localSheetId="3">#REF!</definedName>
    <definedName name="生产列9" localSheetId="4">#REF!</definedName>
    <definedName name="生产列9" localSheetId="0">#REF!</definedName>
    <definedName name="生产列9">#REF!</definedName>
    <definedName name="生产期" localSheetId="5">#REF!</definedName>
    <definedName name="生产期" localSheetId="3">#REF!</definedName>
    <definedName name="生产期" localSheetId="4">#REF!</definedName>
    <definedName name="生产期" localSheetId="0">#REF!</definedName>
    <definedName name="生产期">#REF!</definedName>
    <definedName name="生产期1" localSheetId="5">#REF!</definedName>
    <definedName name="生产期1" localSheetId="3">#REF!</definedName>
    <definedName name="生产期1" localSheetId="4">#REF!</definedName>
    <definedName name="生产期1" localSheetId="0">#REF!</definedName>
    <definedName name="生产期1">#REF!</definedName>
    <definedName name="生产期11" localSheetId="5">#REF!</definedName>
    <definedName name="生产期11" localSheetId="3">#REF!</definedName>
    <definedName name="生产期11" localSheetId="4">#REF!</definedName>
    <definedName name="生产期11" localSheetId="0">#REF!</definedName>
    <definedName name="生产期11">#REF!</definedName>
    <definedName name="生产期15" localSheetId="5">#REF!</definedName>
    <definedName name="生产期15" localSheetId="3">#REF!</definedName>
    <definedName name="生产期15" localSheetId="4">#REF!</definedName>
    <definedName name="生产期15" localSheetId="0">#REF!</definedName>
    <definedName name="生产期15">#REF!</definedName>
    <definedName name="生产期16" localSheetId="5">#REF!</definedName>
    <definedName name="生产期16" localSheetId="3">#REF!</definedName>
    <definedName name="生产期16" localSheetId="4">#REF!</definedName>
    <definedName name="生产期16" localSheetId="0">#REF!</definedName>
    <definedName name="生产期16">#REF!</definedName>
    <definedName name="生产期17" localSheetId="5">#REF!</definedName>
    <definedName name="生产期17" localSheetId="3">#REF!</definedName>
    <definedName name="生产期17" localSheetId="4">#REF!</definedName>
    <definedName name="生产期17" localSheetId="0">#REF!</definedName>
    <definedName name="生产期17">#REF!</definedName>
    <definedName name="生产期19" localSheetId="5">#REF!</definedName>
    <definedName name="生产期19" localSheetId="3">#REF!</definedName>
    <definedName name="生产期19" localSheetId="4">#REF!</definedName>
    <definedName name="生产期19" localSheetId="0">#REF!</definedName>
    <definedName name="生产期19">#REF!</definedName>
    <definedName name="生产期2" localSheetId="5">#REF!</definedName>
    <definedName name="生产期2" localSheetId="3">#REF!</definedName>
    <definedName name="生产期2" localSheetId="4">#REF!</definedName>
    <definedName name="生产期2" localSheetId="0">#REF!</definedName>
    <definedName name="生产期2">#REF!</definedName>
    <definedName name="生产期20" localSheetId="5">#REF!</definedName>
    <definedName name="生产期20" localSheetId="3">#REF!</definedName>
    <definedName name="生产期20" localSheetId="4">#REF!</definedName>
    <definedName name="生产期20" localSheetId="0">#REF!</definedName>
    <definedName name="生产期20">#REF!</definedName>
    <definedName name="生产期3" localSheetId="5">#REF!</definedName>
    <definedName name="生产期3" localSheetId="3">#REF!</definedName>
    <definedName name="生产期3" localSheetId="4">#REF!</definedName>
    <definedName name="生产期3" localSheetId="0">#REF!</definedName>
    <definedName name="生产期3">#REF!</definedName>
    <definedName name="生产期4" localSheetId="5">#REF!</definedName>
    <definedName name="生产期4" localSheetId="3">#REF!</definedName>
    <definedName name="生产期4" localSheetId="4">#REF!</definedName>
    <definedName name="生产期4" localSheetId="0">#REF!</definedName>
    <definedName name="生产期4">#REF!</definedName>
    <definedName name="生产期5" localSheetId="5">#REF!</definedName>
    <definedName name="生产期5" localSheetId="3">#REF!</definedName>
    <definedName name="生产期5" localSheetId="4">#REF!</definedName>
    <definedName name="生产期5" localSheetId="0">#REF!</definedName>
    <definedName name="生产期5">#REF!</definedName>
    <definedName name="生产期6" localSheetId="5">#REF!</definedName>
    <definedName name="生产期6" localSheetId="3">#REF!</definedName>
    <definedName name="生产期6" localSheetId="4">#REF!</definedName>
    <definedName name="生产期6" localSheetId="0">#REF!</definedName>
    <definedName name="生产期6">#REF!</definedName>
    <definedName name="生产期7" localSheetId="5">#REF!</definedName>
    <definedName name="生产期7" localSheetId="3">#REF!</definedName>
    <definedName name="生产期7" localSheetId="4">#REF!</definedName>
    <definedName name="生产期7" localSheetId="0">#REF!</definedName>
    <definedName name="生产期7">#REF!</definedName>
    <definedName name="生产期8" localSheetId="5">#REF!</definedName>
    <definedName name="生产期8" localSheetId="3">#REF!</definedName>
    <definedName name="生产期8" localSheetId="4">#REF!</definedName>
    <definedName name="生产期8" localSheetId="0">#REF!</definedName>
    <definedName name="生产期8">#REF!</definedName>
    <definedName name="生产期9" localSheetId="5">#REF!</definedName>
    <definedName name="生产期9" localSheetId="3">#REF!</definedName>
    <definedName name="生产期9" localSheetId="4">#REF!</definedName>
    <definedName name="生产期9" localSheetId="0">#REF!</definedName>
    <definedName name="生产期9">#REF!</definedName>
    <definedName name="市州">[2]调用表!$E$3:$E$18</definedName>
    <definedName name="收支统计表201903" localSheetId="5">#REF!</definedName>
    <definedName name="收支统计表201903" localSheetId="3">#REF!</definedName>
    <definedName name="收支统计表201903" localSheetId="4">#REF!</definedName>
    <definedName name="收支统计表201903" localSheetId="0">#REF!</definedName>
    <definedName name="收支统计表201903">#REF!</definedName>
    <definedName name="预算支出指标帐" localSheetId="5">#REF!</definedName>
    <definedName name="预算支出指标帐" localSheetId="3">#REF!</definedName>
    <definedName name="预算支出指标帐" localSheetId="4">#REF!</definedName>
    <definedName name="预算支出指标帐" localSheetId="0">#REF!</definedName>
    <definedName name="预算支出指标帐">#REF!</definedName>
    <definedName name="支出分县区11002" localSheetId="5">#REF!</definedName>
    <definedName name="支出分县区11002" localSheetId="3">#REF!</definedName>
    <definedName name="支出分县区11002" localSheetId="4">#REF!</definedName>
    <definedName name="支出分县区11002" localSheetId="0">#REF!</definedName>
    <definedName name="支出分县区11002">#REF!</definedName>
    <definedName name="专项" localSheetId="5">#REF!</definedName>
    <definedName name="专项" localSheetId="3">#REF!</definedName>
    <definedName name="专项" localSheetId="4">#REF!</definedName>
    <definedName name="专项" localSheetId="0">#REF!</definedName>
    <definedName name="专项">#REF!</definedName>
    <definedName name="专项收入111" localSheetId="5">#REF!</definedName>
    <definedName name="专项收入111" localSheetId="3">#REF!</definedName>
    <definedName name="专项收入111" localSheetId="4">#REF!</definedName>
    <definedName name="专项收入111" localSheetId="0">#REF!</definedName>
    <definedName name="专项收入111">#REF!</definedName>
  </definedNames>
  <calcPr calcId="145621"/>
</workbook>
</file>

<file path=xl/calcChain.xml><?xml version="1.0" encoding="utf-8"?>
<calcChain xmlns="http://schemas.openxmlformats.org/spreadsheetml/2006/main">
  <c r="G17" i="6" l="1"/>
  <c r="C17" i="6"/>
  <c r="B17" i="6"/>
  <c r="G15" i="6"/>
  <c r="F15" i="6"/>
  <c r="F17" i="6" s="1"/>
  <c r="C15" i="6"/>
  <c r="B15" i="6"/>
  <c r="D9" i="6"/>
  <c r="D8" i="6"/>
  <c r="D7" i="6"/>
  <c r="D6" i="6"/>
  <c r="H5" i="6"/>
  <c r="H15" i="6" s="1"/>
  <c r="H17" i="6" s="1"/>
  <c r="D5" i="6"/>
  <c r="D15" i="6" s="1"/>
  <c r="D17" i="6" s="1"/>
  <c r="C26" i="5"/>
  <c r="C25" i="5"/>
  <c r="C24" i="5"/>
  <c r="C23" i="5"/>
  <c r="C22" i="5"/>
  <c r="C21" i="5"/>
  <c r="C20" i="5"/>
  <c r="C19" i="5"/>
  <c r="C18" i="5"/>
  <c r="C17" i="5"/>
  <c r="C15" i="5" s="1"/>
  <c r="C16" i="5"/>
  <c r="G15" i="5"/>
  <c r="F15" i="5"/>
  <c r="E15" i="5"/>
  <c r="D15" i="5"/>
  <c r="C14" i="5"/>
  <c r="C13" i="5"/>
  <c r="C12" i="5"/>
  <c r="C11" i="5"/>
  <c r="C10" i="5"/>
  <c r="C9" i="5"/>
  <c r="C8" i="5"/>
  <c r="C7" i="5"/>
  <c r="F6" i="5"/>
  <c r="F5" i="5" s="1"/>
  <c r="C6" i="5"/>
  <c r="G5" i="5"/>
  <c r="G28" i="5" s="1"/>
  <c r="E5" i="5"/>
  <c r="E27" i="5" s="1"/>
  <c r="D5" i="5"/>
  <c r="D27" i="5" s="1"/>
  <c r="C4" i="5"/>
  <c r="B27" i="4"/>
  <c r="B26" i="4"/>
  <c r="B25" i="4"/>
  <c r="B24" i="4"/>
  <c r="B23" i="4"/>
  <c r="B22" i="4"/>
  <c r="B21" i="4"/>
  <c r="B20" i="4"/>
  <c r="B19" i="4"/>
  <c r="E18" i="4"/>
  <c r="E12" i="4" s="1"/>
  <c r="D18" i="4"/>
  <c r="B17" i="4"/>
  <c r="B16" i="4"/>
  <c r="B15" i="4"/>
  <c r="B14" i="4"/>
  <c r="E13" i="4"/>
  <c r="D13" i="4"/>
  <c r="B13" i="4" s="1"/>
  <c r="C13" i="4"/>
  <c r="D12" i="4"/>
  <c r="B12" i="4" s="1"/>
  <c r="B11" i="4"/>
  <c r="B10" i="4"/>
  <c r="B9" i="4"/>
  <c r="B8" i="4"/>
  <c r="E7" i="4"/>
  <c r="B7" i="4"/>
  <c r="B6" i="4"/>
  <c r="B5" i="4"/>
  <c r="F27" i="5" l="1"/>
  <c r="C27" i="5" s="1"/>
  <c r="F28" i="5"/>
  <c r="E28" i="5"/>
  <c r="G27" i="5"/>
  <c r="D28" i="5"/>
  <c r="C5" i="5"/>
  <c r="B18" i="4"/>
  <c r="C28" i="5" l="1"/>
  <c r="B135" i="3" l="1"/>
  <c r="B134" i="3"/>
  <c r="G134" i="3" s="1"/>
  <c r="H134" i="3" s="1"/>
  <c r="F133" i="3"/>
  <c r="E133" i="3"/>
  <c r="D133" i="3"/>
  <c r="C133" i="3"/>
  <c r="B132" i="3"/>
  <c r="G132" i="3" s="1"/>
  <c r="H132" i="3" s="1"/>
  <c r="B131" i="3"/>
  <c r="G131" i="3" s="1"/>
  <c r="H131" i="3" s="1"/>
  <c r="B130" i="3"/>
  <c r="G130" i="3" s="1"/>
  <c r="H130" i="3" s="1"/>
  <c r="B129" i="3"/>
  <c r="G129" i="3" s="1"/>
  <c r="H129" i="3" s="1"/>
  <c r="B128" i="3"/>
  <c r="F127" i="3"/>
  <c r="E127" i="3"/>
  <c r="D127" i="3"/>
  <c r="C127" i="3"/>
  <c r="B126" i="3"/>
  <c r="F125" i="3"/>
  <c r="D125" i="3"/>
  <c r="C125" i="3"/>
  <c r="B124" i="3"/>
  <c r="G124" i="3" s="1"/>
  <c r="H124" i="3" s="1"/>
  <c r="B123" i="3"/>
  <c r="G123" i="3" s="1"/>
  <c r="H123" i="3" s="1"/>
  <c r="E121" i="3"/>
  <c r="F121" i="3"/>
  <c r="D121" i="3"/>
  <c r="C121" i="3"/>
  <c r="B120" i="3"/>
  <c r="G120" i="3" s="1"/>
  <c r="H120" i="3" s="1"/>
  <c r="B119" i="3"/>
  <c r="F118" i="3"/>
  <c r="E118" i="3"/>
  <c r="D118" i="3"/>
  <c r="C118" i="3"/>
  <c r="H117" i="3"/>
  <c r="B117" i="3"/>
  <c r="G117" i="3" s="1"/>
  <c r="B116" i="3"/>
  <c r="F115" i="3"/>
  <c r="E115" i="3"/>
  <c r="D115" i="3"/>
  <c r="C115" i="3"/>
  <c r="B114" i="3"/>
  <c r="G114" i="3" s="1"/>
  <c r="H114" i="3" s="1"/>
  <c r="B113" i="3"/>
  <c r="G113" i="3" s="1"/>
  <c r="H113" i="3" s="1"/>
  <c r="D110" i="3"/>
  <c r="B112" i="3"/>
  <c r="B111" i="3"/>
  <c r="G111" i="3" s="1"/>
  <c r="H111" i="3" s="1"/>
  <c r="F110" i="3"/>
  <c r="E110" i="3"/>
  <c r="B109" i="3"/>
  <c r="G109" i="3" s="1"/>
  <c r="H109" i="3" s="1"/>
  <c r="B108" i="3"/>
  <c r="F107" i="3"/>
  <c r="E107" i="3"/>
  <c r="D107" i="3"/>
  <c r="C107" i="3"/>
  <c r="B106" i="3"/>
  <c r="G106" i="3" s="1"/>
  <c r="H106" i="3" s="1"/>
  <c r="B105" i="3"/>
  <c r="G105" i="3" s="1"/>
  <c r="H105" i="3" s="1"/>
  <c r="B104" i="3"/>
  <c r="G104" i="3" s="1"/>
  <c r="H104" i="3" s="1"/>
  <c r="B103" i="3"/>
  <c r="G103" i="3" s="1"/>
  <c r="H103" i="3" s="1"/>
  <c r="B102" i="3"/>
  <c r="G102" i="3" s="1"/>
  <c r="H102" i="3" s="1"/>
  <c r="B101" i="3"/>
  <c r="G101" i="3" s="1"/>
  <c r="H101" i="3" s="1"/>
  <c r="B100" i="3"/>
  <c r="B99" i="3"/>
  <c r="G99" i="3" s="1"/>
  <c r="H99" i="3" s="1"/>
  <c r="F98" i="3"/>
  <c r="E98" i="3"/>
  <c r="D98" i="3"/>
  <c r="C98" i="3"/>
  <c r="B97" i="3"/>
  <c r="G97" i="3" s="1"/>
  <c r="H97" i="3" s="1"/>
  <c r="B96" i="3"/>
  <c r="G96" i="3" s="1"/>
  <c r="H96" i="3" s="1"/>
  <c r="B95" i="3"/>
  <c r="G95" i="3" s="1"/>
  <c r="H95" i="3" s="1"/>
  <c r="B94" i="3"/>
  <c r="G94" i="3" s="1"/>
  <c r="H94" i="3" s="1"/>
  <c r="B93" i="3"/>
  <c r="F92" i="3"/>
  <c r="E92" i="3"/>
  <c r="D92" i="3"/>
  <c r="C92" i="3"/>
  <c r="B91" i="3"/>
  <c r="G91" i="3" s="1"/>
  <c r="H91" i="3" s="1"/>
  <c r="B90" i="3"/>
  <c r="G90" i="3" s="1"/>
  <c r="H90" i="3" s="1"/>
  <c r="B89" i="3"/>
  <c r="G89" i="3" s="1"/>
  <c r="H89" i="3" s="1"/>
  <c r="B88" i="3"/>
  <c r="F87" i="3"/>
  <c r="E87" i="3"/>
  <c r="D87" i="3"/>
  <c r="C87" i="3"/>
  <c r="B86" i="3"/>
  <c r="G86" i="3" s="1"/>
  <c r="H86" i="3" s="1"/>
  <c r="B85" i="3"/>
  <c r="G85" i="3" s="1"/>
  <c r="H85" i="3" s="1"/>
  <c r="B84" i="3"/>
  <c r="G84" i="3" s="1"/>
  <c r="H84" i="3" s="1"/>
  <c r="B83" i="3"/>
  <c r="G83" i="3" s="1"/>
  <c r="H83" i="3" s="1"/>
  <c r="B82" i="3"/>
  <c r="G82" i="3" s="1"/>
  <c r="H82" i="3" s="1"/>
  <c r="B81" i="3"/>
  <c r="G81" i="3" s="1"/>
  <c r="H81" i="3" s="1"/>
  <c r="B80" i="3"/>
  <c r="G80" i="3" s="1"/>
  <c r="H80" i="3" s="1"/>
  <c r="B79" i="3"/>
  <c r="G79" i="3" s="1"/>
  <c r="H79" i="3" s="1"/>
  <c r="B78" i="3"/>
  <c r="F77" i="3"/>
  <c r="E77" i="3"/>
  <c r="D77" i="3"/>
  <c r="C77" i="3"/>
  <c r="B76" i="3"/>
  <c r="G76" i="3" s="1"/>
  <c r="H76" i="3" s="1"/>
  <c r="B75" i="3"/>
  <c r="G75" i="3" s="1"/>
  <c r="H75" i="3" s="1"/>
  <c r="B74" i="3"/>
  <c r="G74" i="3" s="1"/>
  <c r="H74" i="3" s="1"/>
  <c r="B73" i="3"/>
  <c r="G73" i="3" s="1"/>
  <c r="H73" i="3" s="1"/>
  <c r="B72" i="3"/>
  <c r="G72" i="3" s="1"/>
  <c r="H72" i="3" s="1"/>
  <c r="B71" i="3"/>
  <c r="G71" i="3" s="1"/>
  <c r="H71" i="3" s="1"/>
  <c r="B70" i="3"/>
  <c r="G70" i="3" s="1"/>
  <c r="H70" i="3" s="1"/>
  <c r="B69" i="3"/>
  <c r="G69" i="3" s="1"/>
  <c r="H69" i="3" s="1"/>
  <c r="B68" i="3"/>
  <c r="G68" i="3" s="1"/>
  <c r="H68" i="3" s="1"/>
  <c r="B67" i="3"/>
  <c r="G67" i="3" s="1"/>
  <c r="H67" i="3" s="1"/>
  <c r="B66" i="3"/>
  <c r="G66" i="3" s="1"/>
  <c r="H66" i="3" s="1"/>
  <c r="B65" i="3"/>
  <c r="G65" i="3" s="1"/>
  <c r="H65" i="3" s="1"/>
  <c r="B64" i="3"/>
  <c r="G64" i="3" s="1"/>
  <c r="H64" i="3" s="1"/>
  <c r="B63" i="3"/>
  <c r="G63" i="3" s="1"/>
  <c r="H63" i="3" s="1"/>
  <c r="B62" i="3"/>
  <c r="F61" i="3"/>
  <c r="D61" i="3"/>
  <c r="C61" i="3"/>
  <c r="B60" i="3"/>
  <c r="G60" i="3" s="1"/>
  <c r="H60" i="3" s="1"/>
  <c r="B59" i="3"/>
  <c r="G59" i="3" s="1"/>
  <c r="H59" i="3" s="1"/>
  <c r="B58" i="3"/>
  <c r="G58" i="3" s="1"/>
  <c r="H58" i="3" s="1"/>
  <c r="D54" i="3"/>
  <c r="B57" i="3"/>
  <c r="G57" i="3" s="1"/>
  <c r="H57" i="3" s="1"/>
  <c r="C54" i="3"/>
  <c r="B55" i="3"/>
  <c r="G55" i="3" s="1"/>
  <c r="H55" i="3" s="1"/>
  <c r="F54" i="3"/>
  <c r="E54" i="3"/>
  <c r="E49" i="3"/>
  <c r="B52" i="3"/>
  <c r="G52" i="3" s="1"/>
  <c r="H52" i="3" s="1"/>
  <c r="B51" i="3"/>
  <c r="G51" i="3" s="1"/>
  <c r="H51" i="3" s="1"/>
  <c r="B50" i="3"/>
  <c r="F49" i="3"/>
  <c r="D49" i="3"/>
  <c r="C49" i="3"/>
  <c r="B48" i="3"/>
  <c r="G48" i="3" s="1"/>
  <c r="H48" i="3" s="1"/>
  <c r="B47" i="3"/>
  <c r="G47" i="3" s="1"/>
  <c r="H47" i="3" s="1"/>
  <c r="B46" i="3"/>
  <c r="G46" i="3" s="1"/>
  <c r="H46" i="3" s="1"/>
  <c r="B45" i="3"/>
  <c r="G45" i="3" s="1"/>
  <c r="H45" i="3" s="1"/>
  <c r="B44" i="3"/>
  <c r="G44" i="3" s="1"/>
  <c r="H44" i="3" s="1"/>
  <c r="B43" i="3"/>
  <c r="G43" i="3" s="1"/>
  <c r="H43" i="3" s="1"/>
  <c r="B42" i="3"/>
  <c r="G42" i="3" s="1"/>
  <c r="H42" i="3" s="1"/>
  <c r="C40" i="3"/>
  <c r="B41" i="3"/>
  <c r="F40" i="3"/>
  <c r="E40" i="3"/>
  <c r="D40" i="3"/>
  <c r="B39" i="3"/>
  <c r="G39" i="3" s="1"/>
  <c r="H39" i="3" s="1"/>
  <c r="B38" i="3"/>
  <c r="G38" i="3" s="1"/>
  <c r="H38" i="3" s="1"/>
  <c r="B37" i="3"/>
  <c r="G37" i="3" s="1"/>
  <c r="H37" i="3" s="1"/>
  <c r="B36" i="3"/>
  <c r="G36" i="3" s="1"/>
  <c r="H36" i="3" s="1"/>
  <c r="B35" i="3"/>
  <c r="G35" i="3" s="1"/>
  <c r="H35" i="3" s="1"/>
  <c r="B34" i="3"/>
  <c r="G34" i="3" s="1"/>
  <c r="H34" i="3" s="1"/>
  <c r="B33" i="3"/>
  <c r="B32" i="3"/>
  <c r="G32" i="3" s="1"/>
  <c r="H32" i="3" s="1"/>
  <c r="F31" i="3"/>
  <c r="E31" i="3"/>
  <c r="D31" i="3"/>
  <c r="C31" i="3"/>
  <c r="B30" i="3"/>
  <c r="G30" i="3" s="1"/>
  <c r="H30" i="3" s="1"/>
  <c r="B29" i="3"/>
  <c r="G29" i="3" s="1"/>
  <c r="H29" i="3" s="1"/>
  <c r="B28" i="3"/>
  <c r="G28" i="3" s="1"/>
  <c r="H28" i="3" s="1"/>
  <c r="B27" i="3"/>
  <c r="G27" i="3" s="1"/>
  <c r="H27" i="3" s="1"/>
  <c r="B26" i="3"/>
  <c r="G26" i="3" s="1"/>
  <c r="H26" i="3" s="1"/>
  <c r="B25" i="3"/>
  <c r="G25" i="3" s="1"/>
  <c r="H25" i="3" s="1"/>
  <c r="B24" i="3"/>
  <c r="G24" i="3" s="1"/>
  <c r="H24" i="3" s="1"/>
  <c r="B23" i="3"/>
  <c r="G23" i="3" s="1"/>
  <c r="H23" i="3" s="1"/>
  <c r="B22" i="3"/>
  <c r="G22" i="3" s="1"/>
  <c r="H22" i="3" s="1"/>
  <c r="B21" i="3"/>
  <c r="G21" i="3" s="1"/>
  <c r="H21" i="3" s="1"/>
  <c r="H20" i="3"/>
  <c r="B20" i="3"/>
  <c r="G20" i="3" s="1"/>
  <c r="B19" i="3"/>
  <c r="G19" i="3" s="1"/>
  <c r="H19" i="3" s="1"/>
  <c r="B18" i="3"/>
  <c r="G18" i="3" s="1"/>
  <c r="H18" i="3" s="1"/>
  <c r="B17" i="3"/>
  <c r="G17" i="3" s="1"/>
  <c r="H17" i="3" s="1"/>
  <c r="B16" i="3"/>
  <c r="G16" i="3" s="1"/>
  <c r="H16" i="3" s="1"/>
  <c r="B15" i="3"/>
  <c r="G15" i="3" s="1"/>
  <c r="H15" i="3" s="1"/>
  <c r="B14" i="3"/>
  <c r="G14" i="3" s="1"/>
  <c r="H14" i="3" s="1"/>
  <c r="B13" i="3"/>
  <c r="G13" i="3" s="1"/>
  <c r="H13" i="3" s="1"/>
  <c r="B12" i="3"/>
  <c r="G12" i="3" s="1"/>
  <c r="H12" i="3" s="1"/>
  <c r="B11" i="3"/>
  <c r="G11" i="3" s="1"/>
  <c r="H11" i="3" s="1"/>
  <c r="B10" i="3"/>
  <c r="G10" i="3" s="1"/>
  <c r="H10" i="3" s="1"/>
  <c r="B9" i="3"/>
  <c r="G9" i="3" s="1"/>
  <c r="H9" i="3" s="1"/>
  <c r="D6" i="3"/>
  <c r="C6" i="3"/>
  <c r="B8" i="3"/>
  <c r="G8" i="3" s="1"/>
  <c r="H8" i="3" s="1"/>
  <c r="B7" i="3"/>
  <c r="F6" i="3"/>
  <c r="E6" i="3"/>
  <c r="G37" i="2"/>
  <c r="H37" i="2" s="1"/>
  <c r="D37" i="2"/>
  <c r="E37" i="2" s="1"/>
  <c r="G36" i="2"/>
  <c r="H36" i="2" s="1"/>
  <c r="D36" i="2"/>
  <c r="E36" i="2" s="1"/>
  <c r="G34" i="2"/>
  <c r="H34" i="2" s="1"/>
  <c r="D34" i="2"/>
  <c r="E34" i="2" s="1"/>
  <c r="G33" i="2"/>
  <c r="H33" i="2" s="1"/>
  <c r="D33" i="2"/>
  <c r="E33" i="2" s="1"/>
  <c r="G32" i="2"/>
  <c r="H32" i="2" s="1"/>
  <c r="D32" i="2"/>
  <c r="E32" i="2" s="1"/>
  <c r="H31" i="2"/>
  <c r="G31" i="2"/>
  <c r="E31" i="2"/>
  <c r="D31" i="2"/>
  <c r="G30" i="2"/>
  <c r="H30" i="2" s="1"/>
  <c r="D30" i="2"/>
  <c r="E30" i="2" s="1"/>
  <c r="G29" i="2"/>
  <c r="H29" i="2" s="1"/>
  <c r="D29" i="2"/>
  <c r="E29" i="2" s="1"/>
  <c r="G28" i="2"/>
  <c r="H28" i="2" s="1"/>
  <c r="D28" i="2"/>
  <c r="E28" i="2" s="1"/>
  <c r="G27" i="2"/>
  <c r="H27" i="2" s="1"/>
  <c r="D27" i="2"/>
  <c r="E27" i="2" s="1"/>
  <c r="G26" i="2"/>
  <c r="H26" i="2" s="1"/>
  <c r="D26" i="2"/>
  <c r="E26" i="2" s="1"/>
  <c r="H25" i="2"/>
  <c r="G25" i="2"/>
  <c r="D25" i="2"/>
  <c r="E25" i="2" s="1"/>
  <c r="H24" i="2"/>
  <c r="G24" i="2"/>
  <c r="D24" i="2"/>
  <c r="E24" i="2" s="1"/>
  <c r="G23" i="2"/>
  <c r="H23" i="2" s="1"/>
  <c r="D23" i="2"/>
  <c r="E23" i="2" s="1"/>
  <c r="B22" i="2"/>
  <c r="D22" i="2" s="1"/>
  <c r="E22" i="2" s="1"/>
  <c r="C21" i="2"/>
  <c r="F20" i="2"/>
  <c r="C20" i="2"/>
  <c r="G19" i="2"/>
  <c r="H19" i="2" s="1"/>
  <c r="D19" i="2"/>
  <c r="E19" i="2" s="1"/>
  <c r="G18" i="2"/>
  <c r="H18" i="2" s="1"/>
  <c r="E18" i="2"/>
  <c r="D18" i="2"/>
  <c r="G17" i="2"/>
  <c r="H17" i="2" s="1"/>
  <c r="E17" i="2"/>
  <c r="D17" i="2"/>
  <c r="H16" i="2"/>
  <c r="G16" i="2"/>
  <c r="E16" i="2"/>
  <c r="D16" i="2"/>
  <c r="G15" i="2"/>
  <c r="H15" i="2" s="1"/>
  <c r="D15" i="2"/>
  <c r="E15" i="2" s="1"/>
  <c r="G14" i="2"/>
  <c r="H14" i="2" s="1"/>
  <c r="E14" i="2"/>
  <c r="D14" i="2"/>
  <c r="G13" i="2"/>
  <c r="H13" i="2" s="1"/>
  <c r="E13" i="2"/>
  <c r="D13" i="2"/>
  <c r="G12" i="2"/>
  <c r="H12" i="2" s="1"/>
  <c r="E12" i="2"/>
  <c r="D12" i="2"/>
  <c r="G11" i="2"/>
  <c r="H11" i="2" s="1"/>
  <c r="D11" i="2"/>
  <c r="E11" i="2" s="1"/>
  <c r="H10" i="2"/>
  <c r="G10" i="2"/>
  <c r="D10" i="2"/>
  <c r="E10" i="2" s="1"/>
  <c r="G9" i="2"/>
  <c r="H9" i="2" s="1"/>
  <c r="E9" i="2"/>
  <c r="D9" i="2"/>
  <c r="G8" i="2"/>
  <c r="H8" i="2" s="1"/>
  <c r="D8" i="2"/>
  <c r="E8" i="2" s="1"/>
  <c r="G7" i="2"/>
  <c r="H7" i="2" s="1"/>
  <c r="E7" i="2"/>
  <c r="D7" i="2"/>
  <c r="G6" i="2"/>
  <c r="H6" i="2" s="1"/>
  <c r="D6" i="2"/>
  <c r="E6" i="2" s="1"/>
  <c r="F5" i="2"/>
  <c r="F35" i="2" s="1"/>
  <c r="D5" i="2"/>
  <c r="C5" i="2"/>
  <c r="B5" i="2"/>
  <c r="J35" i="1"/>
  <c r="E35" i="1"/>
  <c r="J34" i="1"/>
  <c r="E34" i="1"/>
  <c r="D33" i="1"/>
  <c r="E33" i="1" s="1"/>
  <c r="J32" i="1"/>
  <c r="E32" i="1"/>
  <c r="D32" i="1"/>
  <c r="J31" i="1"/>
  <c r="I31" i="1"/>
  <c r="E31" i="1"/>
  <c r="D31" i="1"/>
  <c r="J30" i="1"/>
  <c r="I30" i="1"/>
  <c r="E30" i="1"/>
  <c r="I29" i="1"/>
  <c r="J29" i="1" s="1"/>
  <c r="D29" i="1"/>
  <c r="E29" i="1" s="1"/>
  <c r="I28" i="1"/>
  <c r="J28" i="1" s="1"/>
  <c r="G28" i="1"/>
  <c r="E28" i="1"/>
  <c r="D28" i="1"/>
  <c r="I27" i="1"/>
  <c r="J27" i="1" s="1"/>
  <c r="E27" i="1"/>
  <c r="D27" i="1"/>
  <c r="H26" i="1"/>
  <c r="I26" i="1" s="1"/>
  <c r="G26" i="1"/>
  <c r="E26" i="1"/>
  <c r="D26" i="1"/>
  <c r="H25" i="1"/>
  <c r="E25" i="1"/>
  <c r="D25" i="1"/>
  <c r="D24" i="1"/>
  <c r="E24" i="1" s="1"/>
  <c r="G23" i="1"/>
  <c r="I23" i="1" s="1"/>
  <c r="J23" i="1" s="1"/>
  <c r="E23" i="1"/>
  <c r="D23" i="1"/>
  <c r="D22" i="1"/>
  <c r="E22" i="1" s="1"/>
  <c r="E21" i="1"/>
  <c r="D21" i="1"/>
  <c r="D20" i="1"/>
  <c r="E20" i="1" s="1"/>
  <c r="E19" i="1"/>
  <c r="D19" i="1"/>
  <c r="D18" i="1"/>
  <c r="E18" i="1" s="1"/>
  <c r="E17" i="1"/>
  <c r="D17" i="1"/>
  <c r="D16" i="1"/>
  <c r="E16" i="1" s="1"/>
  <c r="C15" i="1"/>
  <c r="B15" i="1"/>
  <c r="D15" i="1" s="1"/>
  <c r="D14" i="1"/>
  <c r="E14" i="1" s="1"/>
  <c r="E13" i="1"/>
  <c r="D13" i="1"/>
  <c r="D12" i="1"/>
  <c r="E12" i="1" s="1"/>
  <c r="E11" i="1"/>
  <c r="D11" i="1"/>
  <c r="D10" i="1"/>
  <c r="E10" i="1" s="1"/>
  <c r="B10" i="1"/>
  <c r="D9" i="1"/>
  <c r="C9" i="1"/>
  <c r="E9" i="1" s="1"/>
  <c r="B9" i="1"/>
  <c r="B8" i="1" s="1"/>
  <c r="D8" i="1" s="1"/>
  <c r="C8" i="1"/>
  <c r="E8" i="1" s="1"/>
  <c r="C7" i="1"/>
  <c r="C36" i="1" s="1"/>
  <c r="B5" i="1"/>
  <c r="D5" i="1" s="1"/>
  <c r="E5" i="1" s="1"/>
  <c r="G5" i="2" l="1"/>
  <c r="H5" i="2" s="1"/>
  <c r="C35" i="2"/>
  <c r="D136" i="3"/>
  <c r="G22" i="1"/>
  <c r="I22" i="1" s="1"/>
  <c r="J22" i="1" s="1"/>
  <c r="G7" i="3"/>
  <c r="B6" i="3"/>
  <c r="G33" i="3"/>
  <c r="H33" i="3" s="1"/>
  <c r="B31" i="3"/>
  <c r="E15" i="1"/>
  <c r="F38" i="2"/>
  <c r="H33" i="1"/>
  <c r="C38" i="2"/>
  <c r="J26" i="1"/>
  <c r="B21" i="2"/>
  <c r="G108" i="3"/>
  <c r="H108" i="3" s="1"/>
  <c r="B107" i="3"/>
  <c r="E5" i="2"/>
  <c r="G22" i="2"/>
  <c r="H22" i="2" s="1"/>
  <c r="G93" i="3"/>
  <c r="H93" i="3" s="1"/>
  <c r="B92" i="3"/>
  <c r="G116" i="3"/>
  <c r="H116" i="3" s="1"/>
  <c r="B115" i="3"/>
  <c r="G128" i="3"/>
  <c r="H128" i="3" s="1"/>
  <c r="B127" i="3"/>
  <c r="G41" i="3"/>
  <c r="H41" i="3" s="1"/>
  <c r="B40" i="3"/>
  <c r="G62" i="3"/>
  <c r="H62" i="3" s="1"/>
  <c r="B61" i="3"/>
  <c r="G88" i="3"/>
  <c r="H88" i="3" s="1"/>
  <c r="B87" i="3"/>
  <c r="G100" i="3"/>
  <c r="H100" i="3" s="1"/>
  <c r="B98" i="3"/>
  <c r="G119" i="3"/>
  <c r="H119" i="3" s="1"/>
  <c r="B118" i="3"/>
  <c r="B125" i="3"/>
  <c r="G126" i="3"/>
  <c r="H126" i="3" s="1"/>
  <c r="G50" i="3"/>
  <c r="H50" i="3" s="1"/>
  <c r="G78" i="3"/>
  <c r="H78" i="3" s="1"/>
  <c r="B77" i="3"/>
  <c r="G112" i="3"/>
  <c r="H112" i="3" s="1"/>
  <c r="B110" i="3"/>
  <c r="G135" i="3"/>
  <c r="H135" i="3" s="1"/>
  <c r="B133" i="3"/>
  <c r="B53" i="3"/>
  <c r="G53" i="3" s="1"/>
  <c r="H53" i="3" s="1"/>
  <c r="B56" i="3"/>
  <c r="B122" i="3"/>
  <c r="C110" i="3"/>
  <c r="C136" i="3" s="1"/>
  <c r="E125" i="3"/>
  <c r="E61" i="3"/>
  <c r="B49" i="3" l="1"/>
  <c r="G8" i="1" s="1"/>
  <c r="I8" i="1" s="1"/>
  <c r="J8" i="1" s="1"/>
  <c r="E136" i="3"/>
  <c r="G133" i="3"/>
  <c r="H133" i="3" s="1"/>
  <c r="G24" i="1"/>
  <c r="I24" i="1" s="1"/>
  <c r="J24" i="1" s="1"/>
  <c r="G49" i="3"/>
  <c r="H49" i="3" s="1"/>
  <c r="G40" i="3"/>
  <c r="H40" i="3" s="1"/>
  <c r="G7" i="1"/>
  <c r="I7" i="1" s="1"/>
  <c r="J7" i="1" s="1"/>
  <c r="G92" i="3"/>
  <c r="H92" i="3" s="1"/>
  <c r="G13" i="1"/>
  <c r="I13" i="1" s="1"/>
  <c r="J13" i="1" s="1"/>
  <c r="G125" i="3"/>
  <c r="H125" i="3" s="1"/>
  <c r="G20" i="1"/>
  <c r="I20" i="1" s="1"/>
  <c r="J20" i="1" s="1"/>
  <c r="G107" i="3"/>
  <c r="H107" i="3" s="1"/>
  <c r="G15" i="1"/>
  <c r="I15" i="1" s="1"/>
  <c r="J15" i="1" s="1"/>
  <c r="G77" i="3"/>
  <c r="H77" i="3" s="1"/>
  <c r="G11" i="1"/>
  <c r="I11" i="1" s="1"/>
  <c r="J11" i="1" s="1"/>
  <c r="G118" i="3"/>
  <c r="H118" i="3" s="1"/>
  <c r="G18" i="1"/>
  <c r="I18" i="1" s="1"/>
  <c r="J18" i="1" s="1"/>
  <c r="G115" i="3"/>
  <c r="H115" i="3" s="1"/>
  <c r="G17" i="1"/>
  <c r="I17" i="1" s="1"/>
  <c r="J17" i="1" s="1"/>
  <c r="D21" i="2"/>
  <c r="E21" i="2" s="1"/>
  <c r="B20" i="2"/>
  <c r="G21" i="2"/>
  <c r="G5" i="1"/>
  <c r="G122" i="3"/>
  <c r="H122" i="3" s="1"/>
  <c r="B121" i="3"/>
  <c r="G98" i="3"/>
  <c r="H98" i="3" s="1"/>
  <c r="G14" i="1"/>
  <c r="I14" i="1" s="1"/>
  <c r="J14" i="1" s="1"/>
  <c r="B54" i="3"/>
  <c r="G56" i="3"/>
  <c r="H56" i="3" s="1"/>
  <c r="G110" i="3"/>
  <c r="H110" i="3" s="1"/>
  <c r="G16" i="1"/>
  <c r="I16" i="1" s="1"/>
  <c r="J16" i="1" s="1"/>
  <c r="G87" i="3"/>
  <c r="H87" i="3" s="1"/>
  <c r="G12" i="1"/>
  <c r="I12" i="1" s="1"/>
  <c r="J12" i="1" s="1"/>
  <c r="G127" i="3"/>
  <c r="H127" i="3" s="1"/>
  <c r="G21" i="1"/>
  <c r="I21" i="1" s="1"/>
  <c r="J21" i="1" s="1"/>
  <c r="H7" i="3"/>
  <c r="G6" i="3"/>
  <c r="H6" i="3" s="1"/>
  <c r="G6" i="1"/>
  <c r="I6" i="1" s="1"/>
  <c r="J6" i="1" s="1"/>
  <c r="G31" i="3"/>
  <c r="H31" i="3" s="1"/>
  <c r="G61" i="3"/>
  <c r="H61" i="3" s="1"/>
  <c r="G10" i="1"/>
  <c r="I10" i="1" s="1"/>
  <c r="J10" i="1" s="1"/>
  <c r="H36" i="1"/>
  <c r="B136" i="3" l="1"/>
  <c r="G136" i="3" s="1"/>
  <c r="H136" i="3" s="1"/>
  <c r="G20" i="2"/>
  <c r="H21" i="2"/>
  <c r="G54" i="3"/>
  <c r="H54" i="3" s="1"/>
  <c r="G9" i="1"/>
  <c r="I9" i="1" s="1"/>
  <c r="J9" i="1" s="1"/>
  <c r="G121" i="3"/>
  <c r="H121" i="3" s="1"/>
  <c r="G19" i="1"/>
  <c r="I19" i="1" s="1"/>
  <c r="J19" i="1" s="1"/>
  <c r="I5" i="1"/>
  <c r="J5" i="1" s="1"/>
  <c r="D20" i="2"/>
  <c r="E20" i="2" s="1"/>
  <c r="B6" i="1"/>
  <c r="B35" i="2"/>
  <c r="D6" i="1" l="1"/>
  <c r="E6" i="1" s="1"/>
  <c r="B7" i="1"/>
  <c r="B38" i="2"/>
  <c r="D38" i="2" s="1"/>
  <c r="E38" i="2" s="1"/>
  <c r="D35" i="2"/>
  <c r="E35" i="2" s="1"/>
  <c r="G25" i="1"/>
  <c r="H20" i="2"/>
  <c r="G35" i="2"/>
  <c r="H35" i="2" s="1"/>
  <c r="G38" i="2" l="1"/>
  <c r="H38" i="2" s="1"/>
  <c r="B36" i="1"/>
  <c r="D7" i="1"/>
  <c r="E7" i="1" s="1"/>
  <c r="I25" i="1"/>
  <c r="J25" i="1" s="1"/>
  <c r="G33" i="1" l="1"/>
  <c r="D36" i="1"/>
  <c r="E36" i="1" s="1"/>
  <c r="I33" i="1" l="1"/>
  <c r="J33" i="1" s="1"/>
  <c r="G36" i="1"/>
  <c r="I36" i="1" s="1"/>
  <c r="J36" i="1" s="1"/>
</calcChain>
</file>

<file path=xl/sharedStrings.xml><?xml version="1.0" encoding="utf-8"?>
<sst xmlns="http://schemas.openxmlformats.org/spreadsheetml/2006/main" count="353" uniqueCount="305">
  <si>
    <t>单位：万元</t>
  </si>
  <si>
    <t>收            入</t>
  </si>
  <si>
    <t>支            出</t>
  </si>
  <si>
    <t>项    目</t>
  </si>
  <si>
    <t>2020年
预算</t>
  </si>
  <si>
    <t>2019年
预算</t>
  </si>
  <si>
    <t>增减额</t>
  </si>
  <si>
    <t>增减%</t>
  </si>
  <si>
    <t>一、税收收入</t>
  </si>
  <si>
    <t>一、一般公共服务支出</t>
  </si>
  <si>
    <t>二、非税收入</t>
  </si>
  <si>
    <t>二、公共安全支出</t>
  </si>
  <si>
    <t>一般预算收入（地方收入）小计</t>
  </si>
  <si>
    <t>三、教育支出</t>
  </si>
  <si>
    <t>转移性收入</t>
  </si>
  <si>
    <t>四、科学技术支出</t>
  </si>
  <si>
    <t>返还性收入</t>
  </si>
  <si>
    <t>五、文化旅游体育与传媒支出</t>
  </si>
  <si>
    <t xml:space="preserve">增值税和消费税税收返还收入 </t>
  </si>
  <si>
    <t>六、社会保障和就业支出</t>
  </si>
  <si>
    <t>营改增返还收入</t>
  </si>
  <si>
    <t>七、卫生健康支出</t>
  </si>
  <si>
    <t>所得税基数返还收入</t>
  </si>
  <si>
    <t>八、节能环保支出</t>
  </si>
  <si>
    <t>成品油税费改革税收返还收入</t>
  </si>
  <si>
    <t>九、城乡社区支出</t>
  </si>
  <si>
    <t>其他返还性收入</t>
  </si>
  <si>
    <t>十、农林水支出</t>
  </si>
  <si>
    <t>一般性转移支付收入</t>
  </si>
  <si>
    <t>十一、交通运输支出</t>
  </si>
  <si>
    <t>体制补助收入</t>
  </si>
  <si>
    <t>十二、资源勘探工业信息等支出</t>
  </si>
  <si>
    <t>均衡性转移支付收入</t>
  </si>
  <si>
    <t>十三、商业服务业等支出</t>
  </si>
  <si>
    <t>调整工资转移支付补助收入</t>
  </si>
  <si>
    <t>十四、自然资源海洋气象等支出</t>
  </si>
  <si>
    <t>农村税费改革补助收入</t>
  </si>
  <si>
    <t>十五、住房保障支出</t>
  </si>
  <si>
    <t>县级基本财力保障机制奖补资金收入</t>
  </si>
  <si>
    <t>十六、粮油物资储备支出</t>
  </si>
  <si>
    <t>结算补助收入</t>
  </si>
  <si>
    <t>十七、灾害防治及应急管理支出</t>
  </si>
  <si>
    <t>体制上解收入</t>
  </si>
  <si>
    <t>十七、预备费</t>
  </si>
  <si>
    <t>公共安全共同财政事权转移支付收入</t>
  </si>
  <si>
    <t>十八、债务付息支出</t>
  </si>
  <si>
    <t>教育共同财政事权转移支付收入</t>
  </si>
  <si>
    <t>十九、其他支出</t>
  </si>
  <si>
    <t>社会保障和就业共同财政事权转移支付收入</t>
  </si>
  <si>
    <t>一般预算支出小计</t>
  </si>
  <si>
    <t>节能环保共同财政事权转移支付收入</t>
  </si>
  <si>
    <t>转移性支出</t>
  </si>
  <si>
    <t>农村综合改革转移支付收入</t>
  </si>
  <si>
    <t>体制上解支出</t>
  </si>
  <si>
    <t>其他一般性转移支付</t>
  </si>
  <si>
    <t>结算补助支出</t>
  </si>
  <si>
    <t>专项转移支付收入（提前下达）</t>
  </si>
  <si>
    <t>出口退税专项上解支出</t>
  </si>
  <si>
    <t>上年结余收入</t>
  </si>
  <si>
    <t>专项上解支出</t>
  </si>
  <si>
    <t>动用预算稳定调节资金</t>
  </si>
  <si>
    <t>调出资金</t>
  </si>
  <si>
    <t>新增债券收入</t>
  </si>
  <si>
    <t>调入资金</t>
  </si>
  <si>
    <t>预算结余</t>
  </si>
  <si>
    <t xml:space="preserve">   其中:结转</t>
  </si>
  <si>
    <t xml:space="preserve">        结余</t>
  </si>
  <si>
    <t>收入合计</t>
  </si>
  <si>
    <t>支出合计</t>
  </si>
  <si>
    <t>项          目</t>
  </si>
  <si>
    <t>比2019年预算</t>
  </si>
  <si>
    <t>2019年
完成数</t>
  </si>
  <si>
    <t>比2019年完成数</t>
  </si>
  <si>
    <t>增减％</t>
  </si>
  <si>
    <t>1、增值税</t>
  </si>
  <si>
    <t>2、营业税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</si>
  <si>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</si>
  <si>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</si>
  <si>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</si>
  <si>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</si>
  <si>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</si>
  <si>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</si>
  <si>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</si>
  <si>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</si>
  <si>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</si>
  <si>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12、耕地占用税</t>
  </si>
  <si>
    <t>13、契税</t>
  </si>
  <si>
    <t>14、环境保护税</t>
  </si>
  <si>
    <t>1、专项收入</t>
  </si>
  <si>
    <t>（1）教育费附加收入</t>
  </si>
  <si>
    <t>（2）残疾人就业保障金收入</t>
  </si>
  <si>
    <t>（3）土地出让收益计提教育资金收入</t>
  </si>
  <si>
    <t>（4）土地出让收益计提的农田水利建设资金</t>
  </si>
  <si>
    <t>（5）森林植被恢复费</t>
  </si>
  <si>
    <t>（6）水利建设专项收入</t>
  </si>
  <si>
    <t>（7）其他专项收入（含土地计提的城市维护费）</t>
  </si>
  <si>
    <t>2、行政事业性收费收入</t>
  </si>
  <si>
    <t>3、罚没收入</t>
  </si>
  <si>
    <t>4、国有资本经营收入</t>
  </si>
  <si>
    <t>5、国有资源(资产)有偿使用收入</t>
  </si>
  <si>
    <t>6、政府住房基金收入</t>
  </si>
  <si>
    <t>7、其他收入</t>
  </si>
  <si>
    <t>一般公共预算收入（地方收入）小计</t>
  </si>
  <si>
    <t>上划中央收入</t>
  </si>
  <si>
    <t>上划省级收入</t>
  </si>
  <si>
    <t>一般公共预算收入(财政总收入）合计</t>
  </si>
  <si>
    <t>2020年预算</t>
  </si>
  <si>
    <t>小计</t>
  </si>
  <si>
    <t>其中：</t>
  </si>
  <si>
    <t>人员经费</t>
  </si>
  <si>
    <t>商品服务支出</t>
  </si>
  <si>
    <t>专项资金</t>
  </si>
  <si>
    <t>人大事务</t>
  </si>
  <si>
    <t>政协事务</t>
  </si>
  <si>
    <t>政府办公厅(室)及相关机构事务</t>
  </si>
  <si>
    <t>发展与改革事务</t>
  </si>
  <si>
    <t>统计信息事务</t>
  </si>
  <si>
    <t>财政事务</t>
  </si>
  <si>
    <t>税收事务</t>
  </si>
  <si>
    <t>审计事务</t>
  </si>
  <si>
    <t>海关事务</t>
  </si>
  <si>
    <t>人力资源事务</t>
  </si>
  <si>
    <t>纪检监察事务</t>
  </si>
  <si>
    <t>商贸事务</t>
  </si>
  <si>
    <t>民族事务</t>
  </si>
  <si>
    <t>港澳台事务</t>
  </si>
  <si>
    <t>民主党派及工商联事务</t>
  </si>
  <si>
    <t>群众团体事务</t>
  </si>
  <si>
    <t>党委办公厅（室）及相关机构事务</t>
  </si>
  <si>
    <t>组织事务</t>
  </si>
  <si>
    <t>宣传事务</t>
  </si>
  <si>
    <t>统战事务</t>
  </si>
  <si>
    <t>其他共产党事务支出</t>
  </si>
  <si>
    <t>网信事务</t>
  </si>
  <si>
    <t>市场监督管理事务</t>
  </si>
  <si>
    <t>其他一般公共服务支出</t>
  </si>
  <si>
    <t>武装警察部队</t>
  </si>
  <si>
    <t>公安</t>
  </si>
  <si>
    <t>国家安全</t>
  </si>
  <si>
    <t>检察</t>
  </si>
  <si>
    <t>法院</t>
  </si>
  <si>
    <t>司法</t>
  </si>
  <si>
    <t>强制隔离戒毒</t>
  </si>
  <si>
    <t>其他公共安全支出</t>
  </si>
  <si>
    <t>教育管理事务</t>
  </si>
  <si>
    <t>普通教育</t>
  </si>
  <si>
    <t>职业教育</t>
  </si>
  <si>
    <t>广播电视教育</t>
  </si>
  <si>
    <t>特殊教育</t>
  </si>
  <si>
    <t>进修及培训</t>
  </si>
  <si>
    <t>教育费附加安排的支出</t>
  </si>
  <si>
    <t>其他教育支出</t>
  </si>
  <si>
    <t>科学技术管理事务</t>
  </si>
  <si>
    <t>应用研究</t>
  </si>
  <si>
    <t>科学技术普及</t>
  </si>
  <si>
    <t>其他科学技术支出</t>
  </si>
  <si>
    <t>文化和旅游</t>
  </si>
  <si>
    <t>文物</t>
  </si>
  <si>
    <t>体育</t>
  </si>
  <si>
    <t>新闻出版电影</t>
  </si>
  <si>
    <t>广播电视</t>
  </si>
  <si>
    <t>其他文化旅游体育与传媒支出</t>
  </si>
  <si>
    <t>人力资源和社会保障管理事务</t>
  </si>
  <si>
    <t>民政管理事务</t>
  </si>
  <si>
    <t>行政事业单位养老支出</t>
  </si>
  <si>
    <t>就业补助</t>
  </si>
  <si>
    <t>抚恤</t>
  </si>
  <si>
    <t>退役安置</t>
  </si>
  <si>
    <t>社会福利</t>
  </si>
  <si>
    <t>残疾人事业</t>
  </si>
  <si>
    <t>红十字事业</t>
  </si>
  <si>
    <t>最低生活保障</t>
  </si>
  <si>
    <t>临时救助</t>
  </si>
  <si>
    <t>其他生活救助</t>
  </si>
  <si>
    <t>财政对基本养老保险基金的补助</t>
  </si>
  <si>
    <t>退役军人管理事务</t>
  </si>
  <si>
    <t>其他社会保障和就业支出</t>
  </si>
  <si>
    <t>卫生健康管理事务</t>
  </si>
  <si>
    <t>公立医院</t>
  </si>
  <si>
    <t>基层医疗卫生机构</t>
  </si>
  <si>
    <t>公共卫生</t>
  </si>
  <si>
    <t>计划生育事务</t>
  </si>
  <si>
    <t>行政事业单位医疗</t>
  </si>
  <si>
    <t>财政对基本医疗保险基金的补助</t>
  </si>
  <si>
    <t>医疗救助</t>
  </si>
  <si>
    <t>医疗保障管理事务</t>
  </si>
  <si>
    <t>环境保护管理事务</t>
  </si>
  <si>
    <t>环境监测与监察</t>
  </si>
  <si>
    <t>污染防治</t>
  </si>
  <si>
    <t>其他节能环保支出</t>
  </si>
  <si>
    <t>城乡社区管理事务</t>
  </si>
  <si>
    <t>城乡社区规划与管理</t>
  </si>
  <si>
    <t>城乡社区公共设施</t>
  </si>
  <si>
    <t>城乡社区环境卫生</t>
  </si>
  <si>
    <t>其他城乡社区支出</t>
  </si>
  <si>
    <t>农业农村</t>
  </si>
  <si>
    <t>林业和草原</t>
  </si>
  <si>
    <t>水利</t>
  </si>
  <si>
    <t>扶贫</t>
  </si>
  <si>
    <r>
      <rPr>
        <sz val="11"/>
        <rFont val="宋体_GB2312"/>
        <charset val="134"/>
      </rPr>
      <t>农业综合开发</t>
    </r>
    <r>
      <rPr>
        <sz val="11"/>
        <rFont val="楷体_GB2312"/>
        <family val="3"/>
        <charset val="134"/>
      </rPr>
      <t>（科目取消）</t>
    </r>
  </si>
  <si>
    <t>农村综合改革</t>
  </si>
  <si>
    <t>普惠金融发展支出</t>
  </si>
  <si>
    <t>其他农林水支出</t>
  </si>
  <si>
    <t>公路水路运输</t>
  </si>
  <si>
    <t>其他交通运输支出</t>
  </si>
  <si>
    <t>资源勘探开发</t>
  </si>
  <si>
    <t>制造业</t>
  </si>
  <si>
    <t>国有资产监管</t>
  </si>
  <si>
    <t>其他资源勘探工业信息等支出</t>
  </si>
  <si>
    <t>商业流通事务</t>
  </si>
  <si>
    <t>其他商业服务业等支出</t>
  </si>
  <si>
    <t>自然资源事务</t>
  </si>
  <si>
    <t>气象事务</t>
  </si>
  <si>
    <t>保障性安居工程支出</t>
  </si>
  <si>
    <t>住房改革支出</t>
  </si>
  <si>
    <t>城乡社区住宅</t>
  </si>
  <si>
    <t>粮油储备</t>
  </si>
  <si>
    <t>应急管理事务</t>
  </si>
  <si>
    <t>消防事务</t>
  </si>
  <si>
    <t>地震事务</t>
  </si>
  <si>
    <t>十八、预备费</t>
  </si>
  <si>
    <t>十九、债务付息支出</t>
  </si>
  <si>
    <t>二十、其他支出</t>
  </si>
  <si>
    <t>年初预留</t>
  </si>
  <si>
    <t>其他支出</t>
  </si>
  <si>
    <t>项     目</t>
  </si>
  <si>
    <t>合计</t>
  </si>
  <si>
    <t>污水处理费</t>
  </si>
  <si>
    <t>城市基础
设施配套费</t>
  </si>
  <si>
    <t>国有土地
使用权出让金</t>
  </si>
  <si>
    <t>一、上年结余</t>
  </si>
  <si>
    <t xml:space="preserve">    其中：上级补助</t>
  </si>
  <si>
    <t>二、本年收入</t>
  </si>
  <si>
    <t xml:space="preserve">    1、本级征收</t>
  </si>
  <si>
    <t xml:space="preserve">    2、上级返还</t>
  </si>
  <si>
    <t xml:space="preserve">    3、其他</t>
  </si>
  <si>
    <t xml:space="preserve">    4、土地债券资金</t>
  </si>
  <si>
    <t>三、本年支出</t>
  </si>
  <si>
    <t xml:space="preserve">    1、管理费</t>
  </si>
  <si>
    <t xml:space="preserve">      （1）征管手续费</t>
  </si>
  <si>
    <t xml:space="preserve">      （2）征管业务费</t>
  </si>
  <si>
    <t xml:space="preserve">         其中：人员经费</t>
  </si>
  <si>
    <t xml:space="preserve">      （3）其他</t>
  </si>
  <si>
    <t xml:space="preserve">    2、项目支出</t>
  </si>
  <si>
    <t xml:space="preserve">      （1）维护性支出</t>
  </si>
  <si>
    <t xml:space="preserve">      （2）建设性支出</t>
  </si>
  <si>
    <t xml:space="preserve">      （4）土储债券支出</t>
  </si>
  <si>
    <t xml:space="preserve">   3、调出资金</t>
  </si>
  <si>
    <t xml:space="preserve">   4、上缴省级支出</t>
  </si>
  <si>
    <t xml:space="preserve">   5、上级补助支出</t>
  </si>
  <si>
    <t xml:space="preserve">   6、上年结转支出</t>
  </si>
  <si>
    <t>四、本年累计结余</t>
  </si>
  <si>
    <t>行次</t>
  </si>
  <si>
    <t>项   目</t>
  </si>
  <si>
    <t>机关基本养老保险基金</t>
  </si>
  <si>
    <t>失业保险
基金</t>
    <phoneticPr fontId="137" type="noConversion"/>
  </si>
  <si>
    <t>城镇职工基本
医疗基金</t>
    <phoneticPr fontId="137" type="noConversion"/>
  </si>
  <si>
    <t>工伤保险
基金</t>
    <phoneticPr fontId="137" type="noConversion"/>
  </si>
  <si>
    <t>1、征缴收入</t>
  </si>
  <si>
    <t>（1）统筹基金收入</t>
  </si>
  <si>
    <t>（2）个人账户基金收入</t>
  </si>
  <si>
    <t>2、利息收入</t>
  </si>
  <si>
    <t>3、财政补助收入</t>
  </si>
  <si>
    <t>4、其他收入</t>
  </si>
  <si>
    <t>5、转移收入</t>
  </si>
  <si>
    <t>6、上级补助收入</t>
  </si>
  <si>
    <t>7、下级上解收入</t>
  </si>
  <si>
    <t>三、支出安排</t>
  </si>
  <si>
    <t>1、基本支出</t>
  </si>
  <si>
    <t>2、医疗补助金支出</t>
  </si>
  <si>
    <t>3、稳定岗位补贴支出</t>
  </si>
  <si>
    <t>4、技能提升补贴支出</t>
  </si>
  <si>
    <t>5、劳动能力鉴定费支出</t>
  </si>
  <si>
    <t>6、其他费用支出</t>
  </si>
  <si>
    <t>7、其他支出</t>
  </si>
  <si>
    <t>8、工伤预防费用支出</t>
  </si>
  <si>
    <t>9、转移支出</t>
  </si>
  <si>
    <t>10、补助下级支出</t>
  </si>
  <si>
    <t>11、上解上级支出</t>
  </si>
  <si>
    <t>四、累计结余</t>
  </si>
  <si>
    <t>其中：当年结余</t>
  </si>
  <si>
    <t>收   入</t>
  </si>
  <si>
    <t>支   出</t>
  </si>
  <si>
    <t>2020年
预算数</t>
    <phoneticPr fontId="137" type="noConversion"/>
  </si>
  <si>
    <t>2019年
预算数</t>
    <phoneticPr fontId="137" type="noConversion"/>
  </si>
  <si>
    <t>比上年
预算增减</t>
    <phoneticPr fontId="137" type="noConversion"/>
  </si>
  <si>
    <t>一、利润收入</t>
  </si>
  <si>
    <t>一、国有资本经营预算支出</t>
  </si>
  <si>
    <t>二、股利、股息收入</t>
  </si>
  <si>
    <t>三、产权转让收入</t>
  </si>
  <si>
    <t>四、清算收入</t>
  </si>
  <si>
    <t>五、其他国有资本经营收入</t>
  </si>
  <si>
    <t>本年收入合计</t>
  </si>
  <si>
    <t>本年支出合计</t>
  </si>
  <si>
    <t>上年结转</t>
  </si>
  <si>
    <t>结转下年</t>
  </si>
  <si>
    <t>收入总计</t>
  </si>
  <si>
    <t>支出总计</t>
  </si>
  <si>
    <t>注：以上科目以政府收支分类国有资本经营预算收支分类科目为准。</t>
  </si>
  <si>
    <t>表一：2020年永州市本级一般公共预算收支总表</t>
    <phoneticPr fontId="3" type="noConversion"/>
  </si>
  <si>
    <t>附表一：2020年永州市本级一般公共财政收入预算表</t>
    <phoneticPr fontId="3" type="noConversion"/>
  </si>
  <si>
    <t>附表二：2020年永州市本级一般公共预算支出情况表</t>
    <phoneticPr fontId="3" type="noConversion"/>
  </si>
  <si>
    <t>表二：2020年永州市本级政府性基金预算安排汇总表</t>
    <phoneticPr fontId="137" type="noConversion"/>
  </si>
  <si>
    <t>表三：2020年永州市本级社会保险基金预算汇总表</t>
    <phoneticPr fontId="137" type="noConversion"/>
  </si>
  <si>
    <t>表四：2020年永州市本级国有资本经营预算收支总表</t>
    <phoneticPr fontId="1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</si>
</sst>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0.00_ "/>
    <numFmt numFmtId="179" formatCode="&quot;\&quot;#,##0.00;[Red]&quot;\&quot;\-#,##0.00"/>
    <numFmt numFmtId="180" formatCode="_-* #,##0.00_-;\-* #,##0.00_-;_-* &quot;-&quot;??_-;_-@_-"/>
    <numFmt numFmtId="181" formatCode="_-* #,##0_-;\-* #,##0_-;_-* &quot;-&quot;_-;_-@_-"/>
    <numFmt numFmtId="182" formatCode="_-#,##0_-;\(#,##0\);_-\ \ &quot;-&quot;_-;_-@_-"/>
    <numFmt numFmtId="183" formatCode="_-#,##0.00_-;\(#,##0.00\);_-\ \ &quot;-&quot;_-;_-@_-"/>
    <numFmt numFmtId="184" formatCode="mmm/dd/yyyy;_-\ &quot;N/A&quot;_-;_-\ &quot;-&quot;_-"/>
    <numFmt numFmtId="185" formatCode="mmm/yyyy;_-\ &quot;N/A&quot;_-;_-\ &quot;-&quot;_-"/>
    <numFmt numFmtId="186" formatCode="_-#,##0%_-;\(#,##0%\);_-\ &quot;-&quot;_-"/>
    <numFmt numFmtId="187" formatCode="_-#,###,_-;\(#,###,\);_-\ \ &quot;-&quot;_-;_-@_-"/>
    <numFmt numFmtId="188" formatCode="_-#,###.00,_-;\(#,###.00,\);_-\ \ &quot;-&quot;_-;_-@_-"/>
    <numFmt numFmtId="189" formatCode="_-#0&quot;.&quot;0,_-;\(#0&quot;.&quot;0,\);_-\ \ &quot;-&quot;_-;_-@_-"/>
    <numFmt numFmtId="190" formatCode="_-#0&quot;.&quot;0000_-;\(#0&quot;.&quot;0000\);_-\ \ &quot;-&quot;_-;_-@_-"/>
    <numFmt numFmtId="191" formatCode="_-* #,##0.0000000000_-;\-* #,##0.0000000000_-;_-* &quot;-&quot;??_-;_-@_-"/>
    <numFmt numFmtId="192" formatCode="0.0%"/>
    <numFmt numFmtId="193" formatCode="&quot;$&quot;#,##0_);\(&quot;$&quot;#,##0\)"/>
    <numFmt numFmtId="194" formatCode="#,##0;\-#,##0;&quot;-&quot;"/>
    <numFmt numFmtId="195" formatCode="\(#,##0\)\ "/>
    <numFmt numFmtId="196" formatCode="[Blue]0.0%;[Blue]\(0.0%\)"/>
    <numFmt numFmtId="197" formatCode="0.0%;\(0.0%\)"/>
    <numFmt numFmtId="198" formatCode="[Red]0.0%;[Red]\(0.0%\)"/>
    <numFmt numFmtId="199" formatCode="[Blue]#,##0_);[Blue]\(#,##0\)"/>
    <numFmt numFmtId="200" formatCode="#,##0_);[Blue]\(#,##0\)"/>
    <numFmt numFmtId="201" formatCode="&quot;$&quot;#,##0;[Red]&quot;$&quot;&quot;$&quot;&quot;$&quot;&quot;$&quot;&quot;$&quot;&quot;$&quot;&quot;$&quot;\-#,##0"/>
    <numFmt numFmtId="202" formatCode="#,##0;\(#,##0\)"/>
    <numFmt numFmtId="203" formatCode="#,##0.0_);\(#,##0.0\)"/>
    <numFmt numFmtId="204" formatCode="#,##0;[Red]\(#,##0\)"/>
    <numFmt numFmtId="205" formatCode="_-&quot;$&quot;* #,##0_-;\-&quot;$&quot;* #,##0_-;_-&quot;$&quot;* &quot;-&quot;_-;_-@_-"/>
    <numFmt numFmtId="206" formatCode="&quot;$&quot;#,##0.00_);\(&quot;$&quot;#,##0.00\)"/>
    <numFmt numFmtId="207" formatCode="&quot;\&quot;#,##0;&quot;\&quot;\-#,##0"/>
    <numFmt numFmtId="208" formatCode="\$#,##0.00;\(\$#,##0.00\)"/>
    <numFmt numFmtId="209" formatCode="\$#,##0;\(\$#,##0\)"/>
    <numFmt numFmtId="210" formatCode="_([$€-2]* #,##0.00_);_([$€-2]* \(#,##0.00\);_([$€-2]* &quot;-&quot;??_)"/>
    <numFmt numFmtId="211" formatCode="#,##0.000000"/>
    <numFmt numFmtId="212" formatCode="#,##0.00&quot;￥&quot;;\-#,##0.00&quot;￥&quot;"/>
    <numFmt numFmtId="213" formatCode="_-&quot;$&quot;\ * #,##0_-;_-&quot;$&quot;\ * #,##0\-;_-&quot;$&quot;\ * &quot;-&quot;_-;_-@_-"/>
    <numFmt numFmtId="214" formatCode="&quot;$&quot;#,##0_);[Red]\(&quot;$&quot;#,##0\)"/>
    <numFmt numFmtId="215" formatCode="&quot;$&quot;#,##0.00_);[Red]\(&quot;$&quot;#,##0.00\)"/>
    <numFmt numFmtId="216" formatCode="_-* #,##0&quot;￥&quot;_-;\-* #,##0&quot;￥&quot;_-;_-* &quot;-&quot;&quot;￥&quot;_-;_-@_-"/>
    <numFmt numFmtId="217" formatCode="&quot;$&quot;\ #,##0.00_-;[Red]&quot;$&quot;\ #,##0.00\-"/>
    <numFmt numFmtId="218" formatCode="0%;\(0%\)"/>
    <numFmt numFmtId="219" formatCode="&quot;$&quot;#,##0;\-&quot;$&quot;#,##0"/>
    <numFmt numFmtId="220" formatCode="#,##0.00&quot;￥&quot;;[Red]\-#,##0.00&quot;￥&quot;"/>
    <numFmt numFmtId="221" formatCode="\ \ @"/>
    <numFmt numFmtId="222" formatCode="#,##0_);\(#,##0_)"/>
    <numFmt numFmtId="223" formatCode="_(* #,##0.0,_);_(* \(#,##0.0,\);_(* &quot;-&quot;_);_(@_)"/>
    <numFmt numFmtId="224" formatCode="_-* #,##0\ _k_r_-;\-* #,##0\ _k_r_-;_-* &quot;-&quot;\ _k_r_-;_-@_-"/>
    <numFmt numFmtId="225" formatCode="_-* #,##0.00\ _k_r_-;\-* #,##0.00\ _k_r_-;_-* &quot;-&quot;??\ _k_r_-;_-@_-"/>
    <numFmt numFmtId="226" formatCode="&quot;綅&quot;\t#,##0_);[Red]\(&quot;綅&quot;\t#,##0\)"/>
    <numFmt numFmtId="227" formatCode="&quot;?\t#,##0_);[Red]\(&quot;&quot;?&quot;\t#,##0\)"/>
    <numFmt numFmtId="228" formatCode="_(&quot;$&quot;* #,##0.00_);_(&quot;$&quot;* \(#,##0.00\);_(&quot;$&quot;* &quot;-&quot;??_);_(@_)"/>
    <numFmt numFmtId="229" formatCode="_(&quot;$&quot;* #,##0_);_(&quot;$&quot;* \(#,##0\);_(&quot;$&quot;* &quot;-&quot;_);_(@_)"/>
    <numFmt numFmtId="230" formatCode="_ \¥* #,##0.00_ ;_ \¥* \-#,##0.00_ ;_ \¥* &quot;-&quot;??_ ;_ @_ "/>
    <numFmt numFmtId="231" formatCode="_-&quot;$&quot;* #,##0.00_-;\-&quot;$&quot;* #,##0.00_-;_-&quot;$&quot;* &quot;-&quot;??_-;_-@_-"/>
    <numFmt numFmtId="232" formatCode="_-* #,##0_$_-;\-* #,##0_$_-;_-* &quot;-&quot;_$_-;_-@_-"/>
    <numFmt numFmtId="233" formatCode="_-* #,##0.00_$_-;\-* #,##0.00_$_-;_-* &quot;-&quot;??_$_-;_-@_-"/>
    <numFmt numFmtId="234" formatCode="_-* #,##0&quot;$&quot;_-;\-* #,##0&quot;$&quot;_-;_-* &quot;-&quot;&quot;$&quot;_-;_-@_-"/>
    <numFmt numFmtId="235" formatCode="_-* #,##0.00&quot;$&quot;_-;\-* #,##0.00&quot;$&quot;_-;_-* &quot;-&quot;??&quot;$&quot;_-;_-@_-"/>
    <numFmt numFmtId="236" formatCode="yy\.mm\.dd"/>
    <numFmt numFmtId="237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8" formatCode="0.0"/>
    <numFmt numFmtId="239" formatCode="_ &quot;\&quot;* #,##0_ ;_ &quot;\&quot;* \-#,##0_ ;_ &quot;\&quot;* &quot;-&quot;_ ;_ @_ "/>
    <numFmt numFmtId="240" formatCode="_ &quot;\&quot;* #,##0.00_ ;_ &quot;\&quot;* \-#,##0.00_ ;_ &quot;\&quot;* &quot;-&quot;??_ ;_ @_ "/>
    <numFmt numFmtId="241" formatCode="_ * #,##0_ ;_ * \-#,##0_ ;_ * &quot;-&quot;??_ ;_ @_ "/>
  </numFmts>
  <fonts count="14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_GB2312"/>
      <charset val="134"/>
    </font>
    <font>
      <b/>
      <sz val="11"/>
      <name val="宋体_GB2312"/>
      <charset val="134"/>
    </font>
    <font>
      <sz val="10"/>
      <name val="宋体_GB2312"/>
      <charset val="134"/>
    </font>
    <font>
      <b/>
      <sz val="10"/>
      <name val="宋体_GB2312"/>
      <charset val="134"/>
    </font>
    <font>
      <sz val="9.5"/>
      <name val="宋体_GB2312"/>
      <charset val="134"/>
    </font>
    <font>
      <b/>
      <sz val="12"/>
      <name val="宋体_GB2312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_GB2312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_GB2312"/>
      <charset val="134"/>
    </font>
    <font>
      <sz val="11"/>
      <name val="楷体_GB2312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Arial MT"/>
      <family val="2"/>
    </font>
    <font>
      <sz val="11"/>
      <name val="MS P????"/>
      <family val="1"/>
    </font>
    <font>
      <sz val="11"/>
      <name val="ＭＳ Ｐゴシック"/>
      <family val="2"/>
    </font>
    <font>
      <sz val="10"/>
      <name val="Times New Roman"/>
      <family val="1"/>
    </font>
    <font>
      <sz val="12"/>
      <name val="????"/>
      <family val="1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"/>
      <family val="1"/>
    </font>
    <font>
      <sz val="10"/>
      <name val="Geneva"/>
      <family val="1"/>
    </font>
    <font>
      <sz val="10"/>
      <color indexed="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b/>
      <sz val="12"/>
      <name val="Arial MT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u/>
      <sz val="10"/>
      <color indexed="36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63"/>
      <name val="Calibri"/>
      <family val="2"/>
    </font>
    <font>
      <sz val="11"/>
      <name val="Arial MT"/>
      <family val="2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1"/>
      <name val="明朝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0"/>
      <color indexed="12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4"/>
      <name val="MS Sans Serif"/>
      <family val="2"/>
    </font>
    <font>
      <u/>
      <sz val="12"/>
      <color indexed="20"/>
      <name val="宋体"/>
      <family val="3"/>
      <charset val="134"/>
    </font>
    <font>
      <sz val="12"/>
      <name val="新細明體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family val="3"/>
    </font>
    <font>
      <sz val="11"/>
      <name val="돋움"/>
      <family val="2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8"/>
      <name val="黑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b/>
      <sz val="13"/>
      <name val="仿宋"/>
      <family val="3"/>
      <charset val="134"/>
    </font>
    <font>
      <sz val="13"/>
      <name val="仿宋"/>
      <family val="3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61">
    <xf numFmtId="0" fontId="0" fillId="0" borderId="0">
      <alignment vertical="center"/>
    </xf>
    <xf numFmtId="0" fontId="1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1" fontId="19" fillId="0" borderId="4">
      <alignment horizontal="center"/>
      <protection locked="0"/>
    </xf>
    <xf numFmtId="0" fontId="18" fillId="0" borderId="0"/>
    <xf numFmtId="17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/>
    <xf numFmtId="49" fontId="22" fillId="0" borderId="0" applyProtection="0">
      <alignment horizontal="left"/>
    </xf>
    <xf numFmtId="0" fontId="23" fillId="0" borderId="0"/>
    <xf numFmtId="0" fontId="18" fillId="0" borderId="0"/>
    <xf numFmtId="0" fontId="24" fillId="0" borderId="0"/>
    <xf numFmtId="0" fontId="18" fillId="0" borderId="0"/>
    <xf numFmtId="0" fontId="25" fillId="0" borderId="0"/>
    <xf numFmtId="0" fontId="23" fillId="0" borderId="0"/>
    <xf numFmtId="0" fontId="18" fillId="0" borderId="0" applyNumberFormat="0" applyFont="0" applyFill="0" applyBorder="0" applyAlignment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>
      <protection locked="0"/>
    </xf>
    <xf numFmtId="0" fontId="23" fillId="0" borderId="0"/>
    <xf numFmtId="0" fontId="18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23" fillId="0" borderId="0"/>
    <xf numFmtId="0" fontId="23" fillId="0" borderId="0"/>
    <xf numFmtId="0" fontId="18" fillId="0" borderId="0">
      <protection locked="0"/>
    </xf>
    <xf numFmtId="0" fontId="23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4" fillId="0" borderId="0"/>
    <xf numFmtId="0" fontId="18" fillId="0" borderId="0"/>
    <xf numFmtId="0" fontId="25" fillId="0" borderId="0"/>
    <xf numFmtId="0" fontId="18" fillId="0" borderId="0"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>
      <protection locked="0"/>
    </xf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0" borderId="0"/>
    <xf numFmtId="0" fontId="18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5" fillId="0" borderId="0"/>
    <xf numFmtId="0" fontId="17" fillId="0" borderId="0"/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27" fillId="0" borderId="0"/>
    <xf numFmtId="0" fontId="27" fillId="0" borderId="0"/>
    <xf numFmtId="49" fontId="18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5" fillId="0" borderId="0"/>
    <xf numFmtId="0" fontId="18" fillId="0" borderId="0"/>
    <xf numFmtId="0" fontId="18" fillId="0" borderId="0"/>
    <xf numFmtId="0" fontId="28" fillId="0" borderId="0">
      <alignment vertical="top"/>
    </xf>
    <xf numFmtId="0" fontId="25" fillId="0" borderId="0"/>
    <xf numFmtId="0" fontId="24" fillId="0" borderId="0"/>
    <xf numFmtId="0" fontId="25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4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8" fillId="0" borderId="0"/>
    <xf numFmtId="0" fontId="18" fillId="0" borderId="0">
      <protection locked="0"/>
    </xf>
    <xf numFmtId="0" fontId="25" fillId="0" borderId="0"/>
    <xf numFmtId="0" fontId="24" fillId="0" borderId="0"/>
    <xf numFmtId="0" fontId="23" fillId="0" borderId="0"/>
    <xf numFmtId="0" fontId="18" fillId="0" borderId="0"/>
    <xf numFmtId="0" fontId="18" fillId="0" borderId="0">
      <protection locked="0"/>
    </xf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protection locked="0"/>
    </xf>
    <xf numFmtId="0" fontId="25" fillId="0" borderId="0"/>
    <xf numFmtId="0" fontId="1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5" fillId="0" borderId="0"/>
    <xf numFmtId="0" fontId="25" fillId="0" borderId="0"/>
    <xf numFmtId="0" fontId="25" fillId="0" borderId="0"/>
    <xf numFmtId="0" fontId="18" fillId="0" borderId="0"/>
    <xf numFmtId="0" fontId="23" fillId="0" borderId="0"/>
    <xf numFmtId="0" fontId="25" fillId="0" borderId="0"/>
    <xf numFmtId="0" fontId="2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>
      <protection locked="0"/>
    </xf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>
      <protection locked="0"/>
    </xf>
    <xf numFmtId="0" fontId="24" fillId="0" borderId="0"/>
    <xf numFmtId="0" fontId="25" fillId="0" borderId="0"/>
    <xf numFmtId="0" fontId="25" fillId="0" borderId="0"/>
    <xf numFmtId="0" fontId="18" fillId="0" borderId="0"/>
    <xf numFmtId="182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29" fillId="0" borderId="0" applyFill="0" applyBorder="0" applyProtection="0">
      <alignment horizontal="center"/>
    </xf>
    <xf numFmtId="185" fontId="29" fillId="0" borderId="0" applyFill="0" applyBorder="0" applyProtection="0">
      <alignment horizontal="center"/>
    </xf>
    <xf numFmtId="186" fontId="30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17" fillId="0" borderId="0" applyFont="0" applyFill="0" applyBorder="0" applyAlignment="0" applyProtection="0"/>
    <xf numFmtId="0" fontId="27" fillId="0" borderId="0"/>
    <xf numFmtId="192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17" fillId="0" borderId="0" applyNumberFormat="0" applyFont="0" applyFill="0" applyBorder="0" applyAlignment="0">
      <alignment horizontal="center"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8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5" fillId="0" borderId="0">
      <protection locked="0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5" fillId="25" borderId="0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5" fillId="2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34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33" fillId="20" borderId="0" applyNumberFormat="0" applyBorder="0" applyAlignment="0" applyProtection="0"/>
    <xf numFmtId="0" fontId="35" fillId="21" borderId="0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4" fillId="29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3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7" fillId="0" borderId="0">
      <alignment horizontal="center" wrapText="1"/>
      <protection locked="0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3" fontId="39" fillId="0" borderId="0"/>
    <xf numFmtId="193" fontId="40" fillId="0" borderId="11" applyAlignment="0" applyProtection="0"/>
    <xf numFmtId="194" fontId="28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2" fillId="0" borderId="0"/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4" fillId="0" borderId="5" applyNumberFormat="0" applyFill="0" applyProtection="0">
      <alignment horizontal="center"/>
    </xf>
    <xf numFmtId="0" fontId="28" fillId="0" borderId="0" applyNumberFormat="0" applyFill="0" applyBorder="0" applyAlignment="0" applyProtection="0">
      <alignment vertical="top"/>
    </xf>
    <xf numFmtId="0" fontId="45" fillId="0" borderId="6">
      <alignment horizontal="center"/>
    </xf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2" fontId="22" fillId="0" borderId="0"/>
    <xf numFmtId="37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7" fontId="46" fillId="0" borderId="0" applyFont="0" applyFill="0" applyBorder="0" applyAlignment="0" applyProtection="0"/>
    <xf numFmtId="39" fontId="46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8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20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4" fontId="46" fillId="0" borderId="0" applyFont="0" applyFill="0" applyBorder="0" applyAlignment="0" applyProtection="0"/>
    <xf numFmtId="25" fontId="46" fillId="0" borderId="0" applyFont="0" applyFill="0" applyBorder="0" applyAlignment="0" applyProtection="0"/>
    <xf numFmtId="193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46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22" fillId="0" borderId="0"/>
    <xf numFmtId="14" fontId="19" fillId="0" borderId="4">
      <protection locked="0"/>
    </xf>
    <xf numFmtId="14" fontId="28" fillId="0" borderId="0" applyFill="0" applyBorder="0" applyAlignment="0"/>
    <xf numFmtId="0" fontId="49" fillId="0" borderId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22" fillId="0" borderId="0"/>
    <xf numFmtId="193" fontId="50" fillId="0" borderId="0"/>
    <xf numFmtId="199" fontId="18" fillId="0" borderId="0" applyFill="0" applyBorder="0" applyAlignment="0"/>
    <xf numFmtId="195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51" fillId="0" borderId="0" applyNumberFormat="0" applyAlignment="0">
      <alignment horizontal="left"/>
    </xf>
    <xf numFmtId="0" fontId="52" fillId="0" borderId="0">
      <alignment horizontal="left"/>
    </xf>
    <xf numFmtId="0" fontId="53" fillId="32" borderId="4"/>
    <xf numFmtId="210" fontId="2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8" fillId="0" borderId="0"/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211" fontId="18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38" fontId="53" fillId="13" borderId="0" applyNumberFormat="0" applyBorder="0" applyAlignment="0" applyProtection="0"/>
    <xf numFmtId="0" fontId="57" fillId="0" borderId="0">
      <alignment horizontal="left"/>
    </xf>
    <xf numFmtId="0" fontId="58" fillId="0" borderId="14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0" borderId="0" applyNumberFormat="0" applyFill="0"/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211" fontId="18" fillId="0" borderId="0">
      <protection locked="0"/>
    </xf>
    <xf numFmtId="211" fontId="18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7" borderId="12" applyNumberFormat="0" applyAlignment="0" applyProtection="0">
      <alignment vertical="center"/>
    </xf>
    <xf numFmtId="10" fontId="53" fillId="33" borderId="4" applyNumberFormat="0" applyBorder="0" applyAlignment="0" applyProtection="0"/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203" fontId="65" fillId="34" borderId="0"/>
    <xf numFmtId="212" fontId="17" fillId="34" borderId="0"/>
    <xf numFmtId="203" fontId="65" fillId="34" borderId="0"/>
    <xf numFmtId="0" fontId="66" fillId="7" borderId="12" applyNumberFormat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71" fillId="0" borderId="0"/>
    <xf numFmtId="0" fontId="71" fillId="0" borderId="0"/>
    <xf numFmtId="0" fontId="22" fillId="0" borderId="0" applyNumberFormat="0" applyFont="0" applyFill="0" applyBorder="0" applyProtection="0">
      <alignment horizontal="left" vertical="center"/>
    </xf>
    <xf numFmtId="199" fontId="18" fillId="0" borderId="0" applyFill="0" applyBorder="0" applyAlignment="0"/>
    <xf numFmtId="195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203" fontId="73" fillId="35" borderId="0"/>
    <xf numFmtId="212" fontId="17" fillId="35" borderId="0"/>
    <xf numFmtId="203" fontId="73" fillId="35" borderId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5" fillId="0" borderId="19"/>
    <xf numFmtId="214" fontId="74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21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22" fillId="0" borderId="0"/>
    <xf numFmtId="37" fontId="77" fillId="0" borderId="0"/>
    <xf numFmtId="0" fontId="48" fillId="0" borderId="0"/>
    <xf numFmtId="0" fontId="65" fillId="0" borderId="0"/>
    <xf numFmtId="0" fontId="78" fillId="0" borderId="0"/>
    <xf numFmtId="0" fontId="18" fillId="0" borderId="0"/>
    <xf numFmtId="0" fontId="79" fillId="0" borderId="0"/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1" fontId="80" fillId="0" borderId="0">
      <alignment horizontal="center"/>
      <protection locked="0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40" fontId="82" fillId="33" borderId="0">
      <alignment horizontal="right"/>
    </xf>
    <xf numFmtId="0" fontId="83" fillId="33" borderId="9"/>
    <xf numFmtId="0" fontId="84" fillId="13" borderId="21" applyNumberFormat="0" applyAlignment="0" applyProtection="0"/>
    <xf numFmtId="1" fontId="85" fillId="0" borderId="22" applyBorder="0">
      <protection locked="0"/>
    </xf>
    <xf numFmtId="14" fontId="37" fillId="0" borderId="0">
      <alignment horizontal="center" wrapText="1"/>
      <protection locked="0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8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50" fillId="0" borderId="0"/>
    <xf numFmtId="13" fontId="18" fillId="0" borderId="0" applyFont="0" applyFill="0" applyProtection="0"/>
    <xf numFmtId="0" fontId="53" fillId="13" borderId="4"/>
    <xf numFmtId="199" fontId="18" fillId="0" borderId="0" applyFill="0" applyBorder="0" applyAlignment="0"/>
    <xf numFmtId="195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4" fontId="52" fillId="0" borderId="0">
      <alignment horizontal="right"/>
    </xf>
    <xf numFmtId="219" fontId="86" fillId="0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40" fillId="0" borderId="19">
      <alignment horizontal="center"/>
    </xf>
    <xf numFmtId="3" fontId="74" fillId="0" borderId="0" applyFont="0" applyFill="0" applyBorder="0" applyAlignment="0" applyProtection="0"/>
    <xf numFmtId="0" fontId="74" fillId="36" borderId="0" applyNumberFormat="0" applyFont="0" applyBorder="0" applyAlignment="0" applyProtection="0"/>
    <xf numFmtId="3" fontId="87" fillId="0" borderId="0"/>
    <xf numFmtId="4" fontId="88" fillId="0" borderId="0">
      <alignment horizontal="right"/>
    </xf>
    <xf numFmtId="220" fontId="17" fillId="0" borderId="0" applyNumberFormat="0" applyFill="0" applyBorder="0" applyAlignment="0" applyProtection="0">
      <alignment horizontal="left"/>
    </xf>
    <xf numFmtId="220" fontId="17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/>
    <xf numFmtId="0" fontId="18" fillId="0" borderId="0"/>
    <xf numFmtId="0" fontId="32" fillId="0" borderId="0"/>
    <xf numFmtId="0" fontId="89" fillId="0" borderId="0">
      <alignment horizontal="left"/>
    </xf>
    <xf numFmtId="43" fontId="53" fillId="0" borderId="23"/>
    <xf numFmtId="0" fontId="90" fillId="37" borderId="8">
      <protection locked="0"/>
    </xf>
    <xf numFmtId="0" fontId="79" fillId="0" borderId="0"/>
    <xf numFmtId="0" fontId="91" fillId="0" borderId="4">
      <alignment horizontal="center"/>
    </xf>
    <xf numFmtId="0" fontId="24" fillId="0" borderId="0"/>
    <xf numFmtId="0" fontId="91" fillId="0" borderId="0">
      <alignment horizontal="center" vertical="center"/>
    </xf>
    <xf numFmtId="0" fontId="92" fillId="0" borderId="0" applyNumberFormat="0" applyFill="0">
      <alignment horizontal="left" vertical="center"/>
    </xf>
    <xf numFmtId="0" fontId="75" fillId="0" borderId="0"/>
    <xf numFmtId="40" fontId="93" fillId="0" borderId="0" applyBorder="0">
      <alignment horizontal="right"/>
    </xf>
    <xf numFmtId="2" fontId="19" fillId="0" borderId="0">
      <alignment horizontal="right"/>
    </xf>
    <xf numFmtId="0" fontId="90" fillId="37" borderId="8">
      <protection locked="0"/>
    </xf>
    <xf numFmtId="0" fontId="18" fillId="0" borderId="0"/>
    <xf numFmtId="0" fontId="90" fillId="37" borderId="8">
      <protection locked="0"/>
    </xf>
    <xf numFmtId="0" fontId="90" fillId="37" borderId="8">
      <protection locked="0"/>
    </xf>
    <xf numFmtId="0" fontId="90" fillId="37" borderId="8">
      <protection locked="0"/>
    </xf>
    <xf numFmtId="49" fontId="28" fillId="0" borderId="0" applyFill="0" applyBorder="0" applyAlignment="0"/>
    <xf numFmtId="221" fontId="28" fillId="0" borderId="0" applyFill="0" applyBorder="0" applyAlignment="0"/>
    <xf numFmtId="222" fontId="18" fillId="0" borderId="0" applyFill="0" applyBorder="0" applyAlignment="0"/>
    <xf numFmtId="223" fontId="18" fillId="0" borderId="0" applyFont="0" applyFill="0" applyBorder="0" applyAlignment="0" applyProtection="0"/>
    <xf numFmtId="18" fontId="19" fillId="0" borderId="4">
      <alignment horizontal="center"/>
      <protection locked="0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9" fontId="96" fillId="0" borderId="0" applyNumberFormat="0" applyFill="0" applyBorder="0" applyAlignment="0">
      <protection locked="0"/>
    </xf>
    <xf numFmtId="226" fontId="24" fillId="0" borderId="0" applyFont="0" applyFill="0" applyBorder="0" applyAlignment="0" applyProtection="0"/>
    <xf numFmtId="227" fontId="24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7" fillId="0" borderId="0" applyNumberFormat="0" applyFont="0" applyFill="0" applyBorder="0" applyProtection="0">
      <alignment horizontal="center" vertical="center" wrapText="1"/>
    </xf>
    <xf numFmtId="9" fontId="98" fillId="0" borderId="0" applyFont="0" applyFill="0" applyBorder="0" applyAlignment="0" applyProtection="0"/>
    <xf numFmtId="0" fontId="24" fillId="0" borderId="0"/>
    <xf numFmtId="0" fontId="18" fillId="0" borderId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 applyNumberFormat="0" applyFont="0" applyFill="0" applyBorder="0" applyAlignment="0">
      <alignment horizontal="center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86" fontId="30" fillId="0" borderId="0" applyFill="0" applyBorder="0" applyProtection="0">
      <alignment horizontal="right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9" borderId="20" applyNumberFormat="0" applyFont="0" applyAlignment="0" applyProtection="0">
      <alignment vertical="center"/>
    </xf>
    <xf numFmtId="0" fontId="18" fillId="0" borderId="7" applyNumberFormat="0" applyFill="0" applyProtection="0">
      <alignment horizontal="right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9" fillId="0" borderId="7" applyNumberFormat="0" applyFill="0" applyProtection="0">
      <alignment horizontal="center"/>
    </xf>
    <xf numFmtId="0" fontId="100" fillId="0" borderId="0" applyNumberFormat="0" applyFill="0" applyBorder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2" fillId="0" borderId="16" applyNumberFormat="0" applyFill="0" applyAlignment="0" applyProtection="0">
      <alignment vertical="center"/>
    </xf>
    <xf numFmtId="0" fontId="103" fillId="0" borderId="26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0" borderId="0"/>
    <xf numFmtId="0" fontId="104" fillId="0" borderId="4">
      <alignment horizontal="distributed" vertical="center" wrapText="1"/>
    </xf>
    <xf numFmtId="0" fontId="105" fillId="0" borderId="10" applyNumberFormat="0" applyFill="0" applyProtection="0">
      <alignment horizont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1" fillId="38" borderId="0" applyNumberFormat="0" applyBorder="0" applyAlignment="0" applyProtection="0"/>
    <xf numFmtId="0" fontId="111" fillId="3" borderId="0" applyNumberFormat="0" applyBorder="0" applyAlignment="0" applyProtection="0"/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1" fillId="38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/>
    <xf numFmtId="0" fontId="106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11" fillId="38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12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1" fillId="38" borderId="0" applyNumberFormat="0" applyBorder="0" applyAlignment="0" applyProtection="0"/>
    <xf numFmtId="0" fontId="111" fillId="3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 applyProtection="0">
      <alignment vertical="center"/>
    </xf>
    <xf numFmtId="0" fontId="17" fillId="0" borderId="0">
      <alignment horizontal="left" wrapText="1"/>
    </xf>
    <xf numFmtId="0" fontId="18" fillId="0" borderId="0"/>
    <xf numFmtId="0" fontId="17" fillId="0" borderId="0">
      <alignment vertical="center"/>
    </xf>
    <xf numFmtId="0" fontId="17" fillId="0" borderId="0">
      <alignment horizontal="left" wrapText="1"/>
    </xf>
    <xf numFmtId="0" fontId="17" fillId="0" borderId="0">
      <alignment horizontal="left" wrapText="1"/>
    </xf>
    <xf numFmtId="0" fontId="32" fillId="0" borderId="0">
      <alignment vertical="center"/>
    </xf>
    <xf numFmtId="0" fontId="17" fillId="0" borderId="0"/>
    <xf numFmtId="0" fontId="32" fillId="0" borderId="0">
      <alignment vertical="center"/>
    </xf>
    <xf numFmtId="0" fontId="17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9" fontId="116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27" borderId="0" applyNumberFormat="0" applyBorder="0" applyAlignment="0" applyProtection="0"/>
    <xf numFmtId="0" fontId="117" fillId="4" borderId="0" applyNumberFormat="0" applyBorder="0" applyAlignment="0" applyProtection="0"/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117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1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1" fillId="6" borderId="0" applyNumberFormat="0" applyBorder="0" applyAlignment="0" applyProtection="0">
      <alignment vertical="center"/>
    </xf>
    <xf numFmtId="0" fontId="121" fillId="6" borderId="0" applyNumberFormat="0" applyBorder="0" applyAlignment="0" applyProtection="0">
      <alignment vertical="center"/>
    </xf>
    <xf numFmtId="0" fontId="117" fillId="27" borderId="0" applyNumberFormat="0" applyBorder="0" applyAlignment="0" applyProtection="0"/>
    <xf numFmtId="0" fontId="117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7" fillId="27" borderId="0" applyNumberFormat="0" applyBorder="0" applyAlignment="0" applyProtection="0"/>
    <xf numFmtId="0" fontId="121" fillId="6" borderId="0" applyNumberFormat="0" applyBorder="0" applyAlignment="0" applyProtection="0">
      <alignment vertical="center"/>
    </xf>
    <xf numFmtId="0" fontId="117" fillId="4" borderId="0" applyNumberFormat="0" applyBorder="0" applyAlignment="0" applyProtection="0"/>
    <xf numFmtId="0" fontId="117" fillId="2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121" fillId="6" borderId="0" applyNumberFormat="0" applyBorder="0" applyAlignment="0" applyProtection="0">
      <alignment vertical="center"/>
    </xf>
    <xf numFmtId="0" fontId="121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7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12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7" fillId="27" borderId="0" applyNumberFormat="0" applyBorder="0" applyAlignment="0" applyProtection="0"/>
    <xf numFmtId="0" fontId="117" fillId="4" borderId="0" applyNumberFormat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8" fillId="6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2" fillId="0" borderId="27" applyNumberFormat="0" applyFill="0" applyAlignment="0" applyProtection="0">
      <alignment vertical="center"/>
    </xf>
    <xf numFmtId="4" fontId="27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230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205" fontId="125" fillId="0" borderId="0" applyFont="0" applyFill="0" applyBorder="0" applyAlignment="0" applyProtection="0"/>
    <xf numFmtId="231" fontId="125" fillId="0" borderId="0" applyFont="0" applyFill="0" applyBorder="0" applyAlignment="0" applyProtection="0"/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41" fillId="13" borderId="12" applyNumberFormat="0" applyAlignment="0" applyProtection="0">
      <alignment vertical="center"/>
    </xf>
    <xf numFmtId="0" fontId="126" fillId="33" borderId="12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127" fillId="31" borderId="1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5" fillId="0" borderId="10" applyNumberFormat="0" applyFill="0" applyProtection="0">
      <alignment horizontal="left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9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232" fontId="24" fillId="0" borderId="0" applyFont="0" applyFill="0" applyBorder="0" applyAlignment="0" applyProtection="0"/>
    <xf numFmtId="233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183" fontId="22" fillId="0" borderId="0" applyFill="0" applyBorder="0" applyProtection="0">
      <alignment horizontal="right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1" fontId="17" fillId="0" borderId="0" applyFont="0" applyFill="0" applyBorder="0" applyAlignment="0" applyProtection="0"/>
    <xf numFmtId="232" fontId="59" fillId="0" borderId="0" applyFont="0" applyFill="0" applyBorder="0" applyAlignment="0" applyProtection="0"/>
    <xf numFmtId="232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6" fillId="0" borderId="0"/>
    <xf numFmtId="0" fontId="122" fillId="40" borderId="0" applyNumberFormat="0" applyBorder="0" applyAlignment="0" applyProtection="0"/>
    <xf numFmtId="0" fontId="122" fillId="41" borderId="0" applyNumberFormat="0" applyBorder="0" applyAlignment="0" applyProtection="0"/>
    <xf numFmtId="0" fontId="122" fillId="42" borderId="0" applyNumberFormat="0" applyBorder="0" applyAlignment="0" applyProtection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236" fontId="18" fillId="0" borderId="10" applyFill="0" applyProtection="0">
      <alignment horizontal="right"/>
    </xf>
    <xf numFmtId="0" fontId="18" fillId="0" borderId="7" applyNumberFormat="0" applyFill="0" applyProtection="0">
      <alignment horizontal="left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81" fillId="13" borderId="21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64" fillId="7" borderId="12" applyNumberFormat="0" applyAlignment="0" applyProtection="0">
      <alignment vertical="center"/>
    </xf>
    <xf numFmtId="0" fontId="130" fillId="33" borderId="21" applyNumberFormat="0" applyAlignment="0" applyProtection="0">
      <alignment vertical="center"/>
    </xf>
    <xf numFmtId="0" fontId="131" fillId="14" borderId="12" applyNumberFormat="0" applyAlignment="0" applyProtection="0">
      <alignment vertical="center"/>
    </xf>
    <xf numFmtId="1" fontId="18" fillId="0" borderId="10" applyFill="0" applyProtection="0">
      <alignment horizontal="center"/>
    </xf>
    <xf numFmtId="1" fontId="104" fillId="0" borderId="4">
      <alignment vertical="center"/>
      <protection locked="0"/>
    </xf>
    <xf numFmtId="0" fontId="132" fillId="0" borderId="0" applyNumberFormat="0" applyFill="0" applyBorder="0" applyAlignment="0" applyProtection="0">
      <alignment vertical="center"/>
    </xf>
    <xf numFmtId="228" fontId="18" fillId="0" borderId="0" applyFont="0" applyFill="0" applyBorder="0" applyAlignment="0" applyProtection="0"/>
    <xf numFmtId="237" fontId="27" fillId="0" borderId="0" applyFont="0" applyFill="0" applyBorder="0" applyAlignment="0" applyProtection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33" fillId="0" borderId="0"/>
    <xf numFmtId="238" fontId="104" fillId="0" borderId="4">
      <alignment vertical="center"/>
      <protection locked="0"/>
    </xf>
    <xf numFmtId="0" fontId="25" fillId="0" borderId="0"/>
    <xf numFmtId="0" fontId="23" fillId="0" borderId="0"/>
    <xf numFmtId="0" fontId="23" fillId="0" borderId="0"/>
    <xf numFmtId="0" fontId="74" fillId="0" borderId="0"/>
    <xf numFmtId="0" fontId="65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34" fillId="14" borderId="0" applyNumberFormat="0" applyBorder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32" fillId="9" borderId="20" applyNumberFormat="0" applyFont="0" applyAlignment="0" applyProtection="0">
      <alignment vertical="center"/>
    </xf>
    <xf numFmtId="180" fontId="18" fillId="0" borderId="4" applyNumberFormat="0"/>
    <xf numFmtId="4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0" fontId="136" fillId="0" borderId="0"/>
    <xf numFmtId="43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1" applyFill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31" fontId="4" fillId="0" borderId="0" xfId="1" applyNumberFormat="1" applyFont="1" applyFill="1" applyBorder="1" applyAlignment="1" applyProtection="1">
      <alignment horizontal="left" vertical="center" indent="2"/>
      <protection locked="0"/>
    </xf>
    <xf numFmtId="31" fontId="4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vertical="center"/>
      <protection locked="0"/>
    </xf>
    <xf numFmtId="176" fontId="6" fillId="0" borderId="4" xfId="1" applyNumberFormat="1" applyFont="1" applyFill="1" applyBorder="1" applyAlignment="1" applyProtection="1">
      <alignment vertical="center"/>
    </xf>
    <xf numFmtId="10" fontId="6" fillId="0" borderId="4" xfId="1" applyNumberFormat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176" fontId="7" fillId="0" borderId="4" xfId="1" applyNumberFormat="1" applyFont="1" applyFill="1" applyBorder="1" applyAlignment="1" applyProtection="1">
      <alignment vertical="center"/>
    </xf>
    <xf numFmtId="10" fontId="7" fillId="0" borderId="4" xfId="1" applyNumberFormat="1" applyFont="1" applyFill="1" applyBorder="1" applyAlignment="1" applyProtection="1">
      <alignment vertical="center"/>
    </xf>
    <xf numFmtId="1" fontId="7" fillId="0" borderId="4" xfId="1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Fill="1" applyBorder="1" applyAlignment="1" applyProtection="1">
      <alignment horizontal="left" vertical="center" indent="1"/>
      <protection locked="0"/>
    </xf>
    <xf numFmtId="1" fontId="6" fillId="0" borderId="4" xfId="1" applyNumberFormat="1" applyFont="1" applyFill="1" applyBorder="1" applyAlignment="1" applyProtection="1">
      <alignment horizontal="left" vertical="center" indent="2"/>
      <protection locked="0"/>
    </xf>
    <xf numFmtId="0" fontId="6" fillId="0" borderId="4" xfId="1" applyFont="1" applyFill="1" applyBorder="1" applyAlignment="1" applyProtection="1">
      <alignment horizontal="left" vertical="center" indent="2"/>
      <protection locked="0"/>
    </xf>
    <xf numFmtId="0" fontId="8" fillId="0" borderId="4" xfId="1" applyFont="1" applyFill="1" applyBorder="1" applyAlignment="1" applyProtection="1">
      <alignment horizontal="left" vertical="center" indent="2"/>
      <protection locked="0"/>
    </xf>
    <xf numFmtId="0" fontId="6" fillId="0" borderId="4" xfId="1" applyFont="1" applyFill="1" applyBorder="1" applyAlignment="1" applyProtection="1">
      <alignment horizontal="left" vertical="center" indent="2" shrinkToFit="1"/>
      <protection locked="0"/>
    </xf>
    <xf numFmtId="0" fontId="6" fillId="0" borderId="4" xfId="1" applyFont="1" applyFill="1" applyBorder="1" applyAlignment="1" applyProtection="1">
      <alignment horizontal="left" vertical="center" indent="1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176" fontId="6" fillId="0" borderId="4" xfId="1" applyNumberFormat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</xf>
    <xf numFmtId="0" fontId="4" fillId="0" borderId="0" xfId="1" applyFont="1" applyAlignment="1" applyProtection="1">
      <alignment vertical="center"/>
    </xf>
    <xf numFmtId="31" fontId="4" fillId="0" borderId="5" xfId="1" applyNumberFormat="1" applyFont="1" applyBorder="1" applyAlignment="1" applyProtection="1">
      <alignment horizontal="center" vertical="center" wrapText="1"/>
    </xf>
    <xf numFmtId="31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right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4" xfId="1" applyNumberFormat="1" applyFont="1" applyBorder="1" applyAlignment="1" applyProtection="1">
      <alignment vertical="center"/>
    </xf>
    <xf numFmtId="177" fontId="4" fillId="0" borderId="4" xfId="1" applyNumberFormat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left" vertical="center" indent="1"/>
    </xf>
    <xf numFmtId="176" fontId="4" fillId="0" borderId="4" xfId="1" applyNumberFormat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4" fillId="0" borderId="4" xfId="1" applyFont="1" applyBorder="1" applyAlignment="1" applyProtection="1">
      <alignment horizontal="left" vertical="center" indent="2"/>
    </xf>
    <xf numFmtId="0" fontId="4" fillId="0" borderId="4" xfId="1" applyFont="1" applyBorder="1" applyAlignment="1" applyProtection="1">
      <alignment horizontal="left" vertical="center"/>
    </xf>
    <xf numFmtId="0" fontId="1" fillId="0" borderId="0" xfId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177" fontId="4" fillId="0" borderId="0" xfId="1" applyNumberFormat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31" fontId="4" fillId="0" borderId="5" xfId="1" applyNumberFormat="1" applyFont="1" applyFill="1" applyBorder="1" applyAlignment="1" applyProtection="1">
      <alignment horizontal="left" vertical="center" indent="7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4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vertical="center"/>
      <protection locked="0"/>
    </xf>
    <xf numFmtId="177" fontId="4" fillId="0" borderId="4" xfId="1" applyNumberFormat="1" applyFont="1" applyFill="1" applyBorder="1" applyAlignment="1" applyProtection="1">
      <alignment horizontal="right" vertical="center"/>
    </xf>
    <xf numFmtId="0" fontId="15" fillId="0" borderId="4" xfId="1" applyFont="1" applyFill="1" applyBorder="1" applyAlignment="1" applyProtection="1">
      <alignment horizontal="left" vertical="center" indent="1"/>
      <protection locked="0"/>
    </xf>
    <xf numFmtId="176" fontId="1" fillId="0" borderId="4" xfId="1" applyNumberFormat="1" applyFont="1" applyFill="1" applyBorder="1" applyAlignment="1" applyProtection="1">
      <alignment vertical="center"/>
    </xf>
    <xf numFmtId="0" fontId="15" fillId="0" borderId="4" xfId="1" applyFont="1" applyFill="1" applyBorder="1" applyAlignment="1" applyProtection="1">
      <alignment horizontal="lef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2" fontId="1" fillId="0" borderId="0" xfId="1" applyNumberFormat="1" applyFont="1" applyFill="1" applyBorder="1" applyAlignment="1" applyProtection="1">
      <alignment vertical="center"/>
    </xf>
    <xf numFmtId="0" fontId="17" fillId="0" borderId="0" xfId="1330" applyFont="1" applyAlignment="1" applyProtection="1"/>
    <xf numFmtId="31" fontId="17" fillId="0" borderId="5" xfId="1330" applyNumberFormat="1" applyFont="1" applyBorder="1" applyAlignment="1" applyProtection="1">
      <alignment horizontal="right" vertical="center"/>
    </xf>
    <xf numFmtId="0" fontId="11" fillId="0" borderId="0" xfId="1330" applyFont="1" applyAlignment="1" applyProtection="1"/>
    <xf numFmtId="0" fontId="138" fillId="0" borderId="0" xfId="1330" applyFont="1" applyAlignment="1" applyProtection="1"/>
    <xf numFmtId="0" fontId="13" fillId="0" borderId="0" xfId="1330" applyFont="1" applyAlignment="1" applyProtection="1"/>
    <xf numFmtId="0" fontId="17" fillId="0" borderId="4" xfId="1330" applyFont="1" applyBorder="1" applyProtection="1">
      <alignment vertical="center"/>
    </xf>
    <xf numFmtId="176" fontId="17" fillId="0" borderId="4" xfId="1330" applyNumberFormat="1" applyFont="1" applyBorder="1" applyAlignment="1" applyProtection="1">
      <alignment horizontal="right" vertical="center"/>
    </xf>
    <xf numFmtId="176" fontId="17" fillId="0" borderId="4" xfId="1330" applyNumberFormat="1" applyFont="1" applyBorder="1" applyAlignment="1" applyProtection="1">
      <alignment vertical="center"/>
    </xf>
    <xf numFmtId="0" fontId="17" fillId="0" borderId="4" xfId="1330" applyFont="1" applyBorder="1" applyAlignment="1" applyProtection="1">
      <alignment horizontal="left" vertical="center"/>
    </xf>
    <xf numFmtId="0" fontId="17" fillId="0" borderId="0" xfId="1" applyFont="1" applyFill="1" applyBorder="1" applyAlignment="1"/>
    <xf numFmtId="0" fontId="139" fillId="0" borderId="0" xfId="1387" applyFont="1" applyAlignment="1">
      <alignment horizontal="center" vertical="center"/>
    </xf>
    <xf numFmtId="0" fontId="140" fillId="0" borderId="0" xfId="1387" applyFont="1" applyAlignment="1">
      <alignment horizontal="right" vertical="center"/>
    </xf>
    <xf numFmtId="0" fontId="141" fillId="0" borderId="4" xfId="1388" applyFont="1" applyFill="1" applyBorder="1" applyAlignment="1">
      <alignment horizontal="center" vertical="center" wrapText="1"/>
    </xf>
    <xf numFmtId="0" fontId="141" fillId="0" borderId="4" xfId="1387" applyFont="1" applyBorder="1" applyAlignment="1">
      <alignment horizontal="center" vertical="center"/>
    </xf>
    <xf numFmtId="0" fontId="140" fillId="0" borderId="4" xfId="1387" applyFont="1" applyBorder="1" applyAlignment="1">
      <alignment horizontal="center" vertical="center" wrapText="1"/>
    </xf>
    <xf numFmtId="0" fontId="141" fillId="0" borderId="4" xfId="1387" applyFont="1" applyBorder="1" applyAlignment="1">
      <alignment horizontal="center" vertical="center" wrapText="1"/>
    </xf>
    <xf numFmtId="0" fontId="142" fillId="0" borderId="4" xfId="1387" applyFont="1" applyBorder="1" applyAlignment="1">
      <alignment horizontal="center" vertical="center" wrapText="1"/>
    </xf>
    <xf numFmtId="0" fontId="141" fillId="0" borderId="4" xfId="1388" applyNumberFormat="1" applyFont="1" applyFill="1" applyBorder="1" applyAlignment="1">
      <alignment horizontal="center" vertical="center"/>
    </xf>
    <xf numFmtId="0" fontId="143" fillId="0" borderId="4" xfId="1387" applyFont="1" applyBorder="1" applyAlignment="1">
      <alignment vertical="center" shrinkToFit="1"/>
    </xf>
    <xf numFmtId="241" fontId="144" fillId="0" borderId="4" xfId="1960" applyNumberFormat="1" applyFont="1" applyBorder="1" applyAlignment="1">
      <alignment vertical="center"/>
    </xf>
    <xf numFmtId="0" fontId="141" fillId="0" borderId="4" xfId="1387" applyFont="1" applyBorder="1" applyAlignment="1">
      <alignment horizontal="left" vertical="center" shrinkToFit="1"/>
    </xf>
    <xf numFmtId="241" fontId="145" fillId="0" borderId="4" xfId="1960" applyNumberFormat="1" applyFont="1" applyBorder="1" applyAlignment="1">
      <alignment vertical="center"/>
    </xf>
    <xf numFmtId="49" fontId="141" fillId="0" borderId="4" xfId="1387" applyNumberFormat="1" applyFont="1" applyBorder="1" applyAlignment="1">
      <alignment horizontal="left" vertical="center" shrinkToFit="1"/>
    </xf>
    <xf numFmtId="49" fontId="143" fillId="0" borderId="4" xfId="1387" applyNumberFormat="1" applyFont="1" applyBorder="1" applyAlignment="1">
      <alignment vertical="center" shrinkToFit="1"/>
    </xf>
    <xf numFmtId="0" fontId="17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right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left" vertical="center" wrapText="1"/>
    </xf>
    <xf numFmtId="176" fontId="17" fillId="0" borderId="4" xfId="1" applyNumberFormat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left" vertical="center" shrinkToFit="1"/>
    </xf>
    <xf numFmtId="176" fontId="17" fillId="0" borderId="4" xfId="1" applyNumberFormat="1" applyFont="1" applyFill="1" applyBorder="1" applyAlignment="1" applyProtection="1">
      <alignment horizontal="center" vertical="center"/>
    </xf>
    <xf numFmtId="176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2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2" fillId="0" borderId="0" xfId="1330" applyFont="1" applyAlignment="1" applyProtection="1">
      <alignment horizontal="center" vertical="center"/>
    </xf>
    <xf numFmtId="31" fontId="17" fillId="0" borderId="5" xfId="1330" applyNumberFormat="1" applyFont="1" applyBorder="1" applyAlignment="1" applyProtection="1">
      <alignment horizontal="center" vertical="center"/>
    </xf>
    <xf numFmtId="0" fontId="13" fillId="0" borderId="4" xfId="1330" applyFont="1" applyBorder="1" applyAlignment="1" applyProtection="1">
      <alignment horizontal="center" vertical="center" wrapText="1"/>
    </xf>
    <xf numFmtId="0" fontId="13" fillId="0" borderId="6" xfId="1330" applyFont="1" applyBorder="1" applyAlignment="1" applyProtection="1">
      <alignment horizontal="center" vertical="center" wrapText="1"/>
    </xf>
    <xf numFmtId="0" fontId="13" fillId="0" borderId="7" xfId="1330" applyFont="1" applyBorder="1" applyAlignment="1" applyProtection="1">
      <alignment horizontal="center" vertical="center" wrapText="1"/>
    </xf>
    <xf numFmtId="0" fontId="139" fillId="0" borderId="0" xfId="1387" applyFont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04" fillId="0" borderId="11" xfId="1" applyFont="1" applyFill="1" applyBorder="1" applyAlignment="1" applyProtection="1">
      <alignment horizontal="left" vertical="center" wrapText="1"/>
    </xf>
    <xf numFmtId="176" fontId="1" fillId="0" borderId="0" xfId="1" applyNumberFormat="1" applyFill="1">
      <alignment vertical="center"/>
    </xf>
  </cellXfs>
  <cellStyles count="1961">
    <cellStyle name="_x0004_" xfId="2"/>
    <cellStyle name="_x0007_" xfId="3"/>
    <cellStyle name=" 1" xfId="4"/>
    <cellStyle name="_x000a_mouse.drv=lm" xfId="5"/>
    <cellStyle name="%REDUCTION" xfId="6"/>
    <cellStyle name="??" xfId="7"/>
    <cellStyle name="?? [0.00]_Analysis of Loans" xfId="8"/>
    <cellStyle name="?? [0]" xfId="9"/>
    <cellStyle name="?? 2" xfId="10"/>
    <cellStyle name="?? 2 2" xfId="11"/>
    <cellStyle name="?? 2 3" xfId="12"/>
    <cellStyle name="?? 2_2011年战略性业务激励费用挂价表（0301）" xfId="13"/>
    <cellStyle name="?? 3" xfId="14"/>
    <cellStyle name="???? [0.00]_Analysis of Loans" xfId="15"/>
    <cellStyle name="????_Analysis of Loans" xfId="16"/>
    <cellStyle name="??_????????" xfId="17"/>
    <cellStyle name="?…????è [0.00]_Region Orders (2)" xfId="18"/>
    <cellStyle name="?…????è_Region Orders (2)" xfId="19"/>
    <cellStyle name="?鹎%U龡&amp;H?_x0008__x001c__x001c_?_x0007__x0001__x0001_" xfId="20"/>
    <cellStyle name="@_text" xfId="21"/>
    <cellStyle name="_#2011六项定额预测表" xfId="22"/>
    <cellStyle name="_(电解铝)报表调整模板" xfId="23"/>
    <cellStyle name="_（黄岛电厂）报表" xfId="24"/>
    <cellStyle name="_~0254683" xfId="25"/>
    <cellStyle name="_~1542229" xfId="26"/>
    <cellStyle name="_~1723196" xfId="27"/>
    <cellStyle name="_~4284367" xfId="28"/>
    <cellStyle name="_☆2010年综合经营计划长期摊销费测算表" xfId="29"/>
    <cellStyle name="_0712中间业务通报0112" xfId="30"/>
    <cellStyle name="_07城北利润计划0" xfId="31"/>
    <cellStyle name="_07年1月考核上报表" xfId="32"/>
    <cellStyle name="_07年利润测算" xfId="33"/>
    <cellStyle name="_07年中间业务调整计划（报总行）" xfId="34"/>
    <cellStyle name="_07年中间业务调整计划（报总行公司部20070731）" xfId="35"/>
    <cellStyle name="_1" xfId="36"/>
    <cellStyle name="_1123试算平衡表（模板）（马雪泉）" xfId="37"/>
    <cellStyle name="_1季度计划" xfId="38"/>
    <cellStyle name="_2005年综合经营计划表（调整后公式）" xfId="39"/>
    <cellStyle name="_2006国贸报表及附注修改后" xfId="40"/>
    <cellStyle name="_2006年报表调整-常林股份公司(本部)" xfId="41"/>
    <cellStyle name="_2006年度报表" xfId="42"/>
    <cellStyle name="_2006年统筹外资金划拨" xfId="43"/>
    <cellStyle name="_2006年综合经营计划表（城北支行版5）" xfId="44"/>
    <cellStyle name="_2006年综合经营计划表（云南行用表）" xfId="45"/>
    <cellStyle name="_2007各网点中间业务月收入通报工作表070708" xfId="46"/>
    <cellStyle name="_2007年KPI计划分解表(部门上报样表)" xfId="47"/>
    <cellStyle name="_2007年采购计划" xfId="48"/>
    <cellStyle name="_2007年采购计划_2015年财政收入预计完成情况表" xfId="49"/>
    <cellStyle name="_2007年采购计划_2015年财政收入预计完成情况表(12.18)" xfId="50"/>
    <cellStyle name="_2007年一季报(待披露0422)" xfId="51"/>
    <cellStyle name="_2007年综合经营计划表样(计划处20061016)" xfId="52"/>
    <cellStyle name="_2007综合经营计划表" xfId="53"/>
    <cellStyle name="_2008-7" xfId="54"/>
    <cellStyle name="_2008年存贷款内外部利率-供综合经营计划-20071227" xfId="55"/>
    <cellStyle name="_2008年中间业务计划（汇总）" xfId="56"/>
    <cellStyle name="_2009-1" xfId="57"/>
    <cellStyle name="_20100326高清市院遂宁检察院1080P配置清单26日改" xfId="58"/>
    <cellStyle name="_2010-2011年度中央和省级政法转移支付资金装备奖励经费分配表（永财预(2012)43号 湘财预115号）" xfId="59"/>
    <cellStyle name="_2010年财政决算结算表（祁阳县定稿1）" xfId="60"/>
    <cellStyle name="_2010年度六项费用计划（0310）" xfId="61"/>
    <cellStyle name="_2010年度祁阳县财政结算事项计算表（3(3)(1).4）" xfId="62"/>
    <cellStyle name="_2010年度祁阳县结算（3.14）" xfId="63"/>
    <cellStyle name="_2010年度祁阳县结算（3.15）" xfId="64"/>
    <cellStyle name="_2010年工资测算表0309" xfId="65"/>
    <cellStyle name="_2010年结账大表(定稿)" xfId="66"/>
    <cellStyle name="_2010年祁阳县结算（0126）" xfId="67"/>
    <cellStyle name="_2010年祁阳县结算（初稿）" xfId="68"/>
    <cellStyle name="_2010年预算申报表(2010-02)v5二级行打印(拨备new)" xfId="69"/>
    <cellStyle name="_2011基金预算安排汇总表（四稿）" xfId="70"/>
    <cellStyle name="_2011年各行基数及计划增量调查表（部门上报汇总）" xfId="71"/>
    <cellStyle name="_2011年省市指标" xfId="72"/>
    <cellStyle name="_x0004__2015年财政收入预计完成情况表" xfId="73"/>
    <cellStyle name="_x0004__2015年财政收入预计完成情况表(12.18)" xfId="74"/>
    <cellStyle name="_3543底稿王岚" xfId="75"/>
    <cellStyle name="_5303工厂底稿王岚" xfId="76"/>
    <cellStyle name="_5年经营计划" xfId="77"/>
    <cellStyle name="_8月份经调整后的分析报表" xfId="78"/>
    <cellStyle name="_8月各行减值计算" xfId="79"/>
    <cellStyle name="_Book1" xfId="80"/>
    <cellStyle name="_Book1_1" xfId="81"/>
    <cellStyle name="_Book1_1_2011年市本级收支关帐总表（向市长汇报12.29稿）" xfId="82"/>
    <cellStyle name="_Book1_1_2012年市与县区财政决算结算事项计算表（2012.12.11）" xfId="83"/>
    <cellStyle name="_Book1_1_2015年财政收入预计完成情况表" xfId="84"/>
    <cellStyle name="_Book1_1_2015年财政收入预计完成情况表(12.18)" xfId="85"/>
    <cellStyle name="_Book1_1_2016年收入预算（12月15日 15%）" xfId="86"/>
    <cellStyle name="_Book1_1_201902进度表（2019.3.1）" xfId="87"/>
    <cellStyle name="_Book1_1_201903进度表" xfId="88"/>
    <cellStyle name="_Book1_1_201904进度表" xfId="89"/>
    <cellStyle name="_Book1_1_2019年3月永州市一般公共预算收支预计表（20190327）" xfId="90"/>
    <cellStyle name="_Book1_1_2019年3月永州市一般公共预算收支预计表（20190327）_201903进度表" xfId="91"/>
    <cellStyle name="_Book1_1_2019年3月永州市一般公共预算收支预计表（20190327）_201904进度表" xfId="92"/>
    <cellStyle name="_Book1_1_Book1" xfId="93"/>
    <cellStyle name="_Book1_2" xfId="94"/>
    <cellStyle name="_Book1_2_2011年市本级收支关帐总表（向市长汇报12.29稿）" xfId="95"/>
    <cellStyle name="_Book1_2_2012年市与县区财政决算结算事项计算表（2012.12.11）" xfId="96"/>
    <cellStyle name="_Book1_2_2015年财政收入预计完成情况表" xfId="97"/>
    <cellStyle name="_Book1_2_2015年财政收入预计完成情况表(12.18)" xfId="98"/>
    <cellStyle name="_Book1_2_2016年收入预算（12月15日 15%）" xfId="99"/>
    <cellStyle name="_Book1_2_Book1" xfId="100"/>
    <cellStyle name="_Book1_2011年市本级收支关帐总表（向市长汇报12.29稿）" xfId="101"/>
    <cellStyle name="_Book1_2012年市与县区财政决算结算事项计算表（2012.12.11）" xfId="102"/>
    <cellStyle name="_Book1_2016年收入预算（12月15日 15%）" xfId="103"/>
    <cellStyle name="_Book1_3" xfId="104"/>
    <cellStyle name="_Book1_3_2011年市本级收支关帐总表（向市长汇报12.29稿）" xfId="105"/>
    <cellStyle name="_Book1_3_2012年市与县区财政决算结算事项计算表（2012.12.11）" xfId="106"/>
    <cellStyle name="_Book1_3_2016年收入预算（12月15日 15%）" xfId="107"/>
    <cellStyle name="_Book1_3_Book1" xfId="108"/>
    <cellStyle name="_Book1_4" xfId="109"/>
    <cellStyle name="_Book1_4_Book1" xfId="110"/>
    <cellStyle name="_Book1_5" xfId="111"/>
    <cellStyle name="_Book1_5_2015年财政收入预计完成情况表(12.18)" xfId="112"/>
    <cellStyle name="_Book1_5_2015年财政收入预计完成情况表(12.18)_2019年3月永州市一般公共预算收支预计表（20190327）" xfId="113"/>
    <cellStyle name="_Book1_5_2019年3月永州市一般公共预算收支预计表（20190327）" xfId="114"/>
    <cellStyle name="_Book1_Book1" xfId="115"/>
    <cellStyle name="_CCB.HO.New TB template.CCB PRC IAS Sorting.040223 trial run" xfId="116"/>
    <cellStyle name="_ET_STYLE_NoName_00_" xfId="117"/>
    <cellStyle name="_ET_STYLE_NoName_00__2012年市与县区财政决算结算事项计算表（2012.12.11）" xfId="118"/>
    <cellStyle name="_ET_STYLE_NoName_00__2016年收入预算（12月15日 15%）" xfId="119"/>
    <cellStyle name="_ET_STYLE_NoName_00__Book1" xfId="120"/>
    <cellStyle name="_ET_STYLE_NoName_00__Book1_1" xfId="121"/>
    <cellStyle name="_ET_STYLE_NoName_00__Book1_1_2012年市与县区财政决算结算事项计算表（2012.12.11）" xfId="122"/>
    <cellStyle name="_ET_STYLE_NoName_00__Book1_1_2016年收入预算（12月15日 15%）" xfId="123"/>
    <cellStyle name="_ET_STYLE_NoName_00__Book1_1_Book1" xfId="124"/>
    <cellStyle name="_ET_STYLE_NoName_00__Book1_1_县公司" xfId="125"/>
    <cellStyle name="_ET_STYLE_NoName_00__Book1_1_银行账户情况表_2010年12月" xfId="126"/>
    <cellStyle name="_ET_STYLE_NoName_00__Book1_2" xfId="127"/>
    <cellStyle name="_ET_STYLE_NoName_00__Book1_2012年市与县区财政决算结算事项计算表（2012.12.11）" xfId="128"/>
    <cellStyle name="_ET_STYLE_NoName_00__Book1_县公司" xfId="129"/>
    <cellStyle name="_ET_STYLE_NoName_00__Book1_银行账户情况表_2010年12月" xfId="130"/>
    <cellStyle name="_ET_STYLE_NoName_00__Sheet3" xfId="131"/>
    <cellStyle name="_ET_STYLE_NoName_00__建行" xfId="132"/>
    <cellStyle name="_ET_STYLE_NoName_00__李波" xfId="133"/>
    <cellStyle name="_ET_STYLE_NoName_00__李波_2015年财政收入预计完成情况表(12.18)" xfId="134"/>
    <cellStyle name="_ET_STYLE_NoName_00__李波_2019年3月永州市一般公共预算收支预计表（20190327）" xfId="135"/>
    <cellStyle name="_ET_STYLE_NoName_00__李波_标杆终端推广活动表" xfId="136"/>
    <cellStyle name="_ET_STYLE_NoName_00__李波_第三终端推广活动表" xfId="137"/>
    <cellStyle name="_ET_STYLE_NoName_00__李波_新品推广活动表" xfId="138"/>
    <cellStyle name="_ET_STYLE_NoName_00__县公司" xfId="139"/>
    <cellStyle name="_ET_STYLE_NoName_00__银行账户情况表_2010年12月" xfId="140"/>
    <cellStyle name="_ET_STYLE_NoName_00__云南水利电力有限公司" xfId="141"/>
    <cellStyle name="_IPO 财务报表" xfId="142"/>
    <cellStyle name="_kcb" xfId="143"/>
    <cellStyle name="_kcb1" xfId="144"/>
    <cellStyle name="_KPI指标体系表(定)" xfId="145"/>
    <cellStyle name="_norma1" xfId="146"/>
    <cellStyle name="_Sheet1" xfId="147"/>
    <cellStyle name="_Sheet2" xfId="148"/>
    <cellStyle name="_Sheet3" xfId="149"/>
    <cellStyle name="_W采购公司07年财务预算" xfId="150"/>
    <cellStyle name="_ZMN05年审底稿－桂林橡胶‘" xfId="151"/>
    <cellStyle name="_ZMN-3514底稿－年审" xfId="152"/>
    <cellStyle name="_ZMN年审底稿－黎明化工研究院" xfId="153"/>
    <cellStyle name="_ZMN原料厂底稿2005" xfId="154"/>
    <cellStyle name="_ZMN-赵王宾馆底稿" xfId="155"/>
    <cellStyle name="_本部汇总" xfId="156"/>
    <cellStyle name="_部分业务经济资本调整模版" xfId="157"/>
    <cellStyle name="_部分业务经济资本调整模版20081011" xfId="158"/>
    <cellStyle name="_部门分解表" xfId="159"/>
    <cellStyle name="_财务处工作底稿-WB" xfId="160"/>
    <cellStyle name="_采购公司2007年预算模版" xfId="161"/>
    <cellStyle name="_采购总成本预算" xfId="162"/>
    <cellStyle name="_采购总成本预算_2015年财政收入预计完成情况表" xfId="163"/>
    <cellStyle name="_采购总成本预算_2015年财政收入预计完成情况表(12.18)" xfId="164"/>
    <cellStyle name="_常林股份2006合并报表" xfId="165"/>
    <cellStyle name="_钞币安防汇总" xfId="166"/>
    <cellStyle name="_城北支行2008年KPI计划考核上报样表" xfId="167"/>
    <cellStyle name="_川崎报表TB" xfId="168"/>
    <cellStyle name="_川崎正式报表" xfId="169"/>
    <cellStyle name="_单户" xfId="170"/>
    <cellStyle name="_定稿表" xfId="171"/>
    <cellStyle name="_二级行主指表2009" xfId="172"/>
    <cellStyle name="_方案附件13：2007综合经营计划表（云南）" xfId="173"/>
    <cellStyle name="_房租费计划" xfId="174"/>
    <cellStyle name="_费用" xfId="175"/>
    <cellStyle name="_费用_Book1" xfId="176"/>
    <cellStyle name="_分行操作风险测算" xfId="177"/>
    <cellStyle name="_分解表（调整）" xfId="178"/>
    <cellStyle name="_附件一 分行责任中心预算管理相关报表071212" xfId="179"/>
    <cellStyle name="_复件 IPO 财务报表" xfId="180"/>
    <cellStyle name="_个人购车贷款经济资本计算模板" xfId="181"/>
    <cellStyle name="_工行融资平台统计20100702" xfId="182"/>
    <cellStyle name="_工业发展及开放型经济专项资金" xfId="183"/>
    <cellStyle name="_公司部1210" xfId="184"/>
    <cellStyle name="_国贸底稿zhj" xfId="185"/>
    <cellStyle name="_激励费用表" xfId="186"/>
    <cellStyle name="_计划表2－3：产品业务计划表" xfId="187"/>
    <cellStyle name="_计划表式口径1011（产品计划编制表）" xfId="188"/>
    <cellStyle name="_济铁财务处税金底稿-WB" xfId="189"/>
    <cellStyle name="_减值测算相关报表（反馈计财部1212）" xfId="190"/>
    <cellStyle name="_建会〔2007〕209号附件：核算码与COA段值映射关系表" xfId="191"/>
    <cellStyle name="_结账大表(20110124)" xfId="192"/>
    <cellStyle name="_经济资本系数20061129" xfId="193"/>
    <cellStyle name="_经济资本指标表现暨零售贷款上传数据质量月度分析表" xfId="194"/>
    <cellStyle name="_经济资本指标表现暨零售贷款上传数据质量月度分析表20081015" xfId="195"/>
    <cellStyle name="_利润表科目的基本对照表4（马雪泉）" xfId="196"/>
    <cellStyle name="_林海股份报表2006" xfId="197"/>
    <cellStyle name="_民生民本支出" xfId="198"/>
    <cellStyle name="_期间费用1" xfId="199"/>
    <cellStyle name="_期间费用1_2015年财政收入预计完成情况表(12.18)" xfId="200"/>
    <cellStyle name="_期间费用1_2015年财政收入预计完成情况表(12.18)_2019年3月永州市一般公共预算收支预计表（20190327）" xfId="201"/>
    <cellStyle name="_期间费用1_2019年3月永州市一般公共预算收支预计表（20190327）" xfId="202"/>
    <cellStyle name="_祁阳" xfId="203"/>
    <cellStyle name="_祁阳县(0312)" xfId="204"/>
    <cellStyle name="_祁阳县0220" xfId="205"/>
    <cellStyle name="_取数" xfId="206"/>
    <cellStyle name="_人力费用测算表" xfId="207"/>
    <cellStyle name="_弱电系统设备配置报价清单" xfId="208"/>
    <cellStyle name="_沈阳化工股份报表06" xfId="209"/>
    <cellStyle name="_审计资料清单附件3—2004年" xfId="210"/>
    <cellStyle name="_生产计划分析0923" xfId="211"/>
    <cellStyle name="_生产计划分析0923_2015年财政收入预计完成情况表" xfId="212"/>
    <cellStyle name="_生产计划分析0923_2015年财政收入预计完成情况表(12.18)" xfId="213"/>
    <cellStyle name="_实业公司ZMN底稿" xfId="214"/>
    <cellStyle name="_双沟集团长期投资" xfId="215"/>
    <cellStyle name="_特色理财产品统计表1" xfId="216"/>
    <cellStyle name="_条线计划汇总" xfId="217"/>
    <cellStyle name="_同皓应收、票据、预收" xfId="218"/>
    <cellStyle name="_同皓应收账龄划分" xfId="219"/>
    <cellStyle name="_投资分析模型" xfId="220"/>
    <cellStyle name="_网络改造通信费用测算表（20090820）" xfId="221"/>
    <cellStyle name="_项目规划费" xfId="222"/>
    <cellStyle name="_新品推广活动表" xfId="223"/>
    <cellStyle name="_新品推广活动表_2015年财政收入预计完成情况表" xfId="224"/>
    <cellStyle name="_新品推广活动表_2015年财政收入预计完成情况表(12.18)" xfId="225"/>
    <cellStyle name="_修改后的资产负债表科目对照表1021（马雪泉）" xfId="226"/>
    <cellStyle name="_预备费(12.19)" xfId="227"/>
    <cellStyle name="_预备费(9.24)" xfId="228"/>
    <cellStyle name="_预收其他应付内部往来" xfId="229"/>
    <cellStyle name="_远期交易客户汇总" xfId="230"/>
    <cellStyle name="_政府绩效考核及财源建设等奖励经费" xfId="231"/>
    <cellStyle name="_中间业务挂价表（公司部+500）2" xfId="232"/>
    <cellStyle name="_主要指标监测表0930" xfId="233"/>
    <cellStyle name="_专批" xfId="234"/>
    <cellStyle name="_专项转移支付（汇总）" xfId="235"/>
    <cellStyle name="_专项转移支付（祁阳）" xfId="236"/>
    <cellStyle name="_综合考评2007" xfId="237"/>
    <cellStyle name="{Comma [0]}" xfId="238"/>
    <cellStyle name="{Comma}" xfId="239"/>
    <cellStyle name="{Date}" xfId="240"/>
    <cellStyle name="{Month}" xfId="241"/>
    <cellStyle name="{Percent}" xfId="242"/>
    <cellStyle name="{Thousand [0]}" xfId="243"/>
    <cellStyle name="{Thousand}" xfId="244"/>
    <cellStyle name="{Z'0000(1 dec)}" xfId="245"/>
    <cellStyle name="{Z'0000(4 dec)}" xfId="246"/>
    <cellStyle name="0%" xfId="247"/>
    <cellStyle name="0,0_x000d__x000a_NA_x000d__x000a_" xfId="248"/>
    <cellStyle name="0.0%" xfId="249"/>
    <cellStyle name="0.00%" xfId="250"/>
    <cellStyle name="1" xfId="251"/>
    <cellStyle name="20% - Accent1" xfId="252"/>
    <cellStyle name="20% - Accent1 2" xfId="253"/>
    <cellStyle name="20% - Accent2" xfId="254"/>
    <cellStyle name="20% - Accent2 2" xfId="255"/>
    <cellStyle name="20% - Accent3" xfId="256"/>
    <cellStyle name="20% - Accent3 2" xfId="257"/>
    <cellStyle name="20% - Accent4" xfId="258"/>
    <cellStyle name="20% - Accent4 2" xfId="259"/>
    <cellStyle name="20% - Accent5" xfId="260"/>
    <cellStyle name="20% - Accent5 2" xfId="261"/>
    <cellStyle name="20% - Accent6" xfId="262"/>
    <cellStyle name="20% - Accent6 2" xfId="263"/>
    <cellStyle name="20% - 輔色1" xfId="264"/>
    <cellStyle name="20% - 輔色2" xfId="265"/>
    <cellStyle name="20% - 輔色3" xfId="266"/>
    <cellStyle name="20% - 輔色4" xfId="267"/>
    <cellStyle name="20% - 輔色5" xfId="268"/>
    <cellStyle name="20% - 輔色6" xfId="269"/>
    <cellStyle name="20% - 强调文字颜色 1 2" xfId="270"/>
    <cellStyle name="20% - 强调文字颜色 1 2 2" xfId="271"/>
    <cellStyle name="20% - 强调文字颜色 1 2 2 2" xfId="272"/>
    <cellStyle name="20% - 强调文字颜色 1 2 3" xfId="273"/>
    <cellStyle name="20% - 强调文字颜色 1 2 4" xfId="274"/>
    <cellStyle name="20% - 强调文字颜色 1 2_人员经费及公用经费" xfId="275"/>
    <cellStyle name="20% - 强调文字颜色 1 3" xfId="276"/>
    <cellStyle name="20% - 强调文字颜色 2 2" xfId="277"/>
    <cellStyle name="20% - 强调文字颜色 2 2 2" xfId="278"/>
    <cellStyle name="20% - 强调文字颜色 2 2 2 2" xfId="279"/>
    <cellStyle name="20% - 强调文字颜色 2 2 3" xfId="280"/>
    <cellStyle name="20% - 强调文字颜色 2 2 4" xfId="281"/>
    <cellStyle name="20% - 强调文字颜色 2 2_人员经费及公用经费" xfId="282"/>
    <cellStyle name="20% - 强调文字颜色 2 3" xfId="283"/>
    <cellStyle name="20% - 强调文字颜色 3 2" xfId="284"/>
    <cellStyle name="20% - 强调文字颜色 3 2 2" xfId="285"/>
    <cellStyle name="20% - 强调文字颜色 3 2 2 2" xfId="286"/>
    <cellStyle name="20% - 强调文字颜色 3 2 3" xfId="287"/>
    <cellStyle name="20% - 强调文字颜色 3 2 4" xfId="288"/>
    <cellStyle name="20% - 强调文字颜色 3 2_人员经费及公用经费" xfId="289"/>
    <cellStyle name="20% - 强调文字颜色 3 3" xfId="290"/>
    <cellStyle name="20% - 强调文字颜色 4 2" xfId="291"/>
    <cellStyle name="20% - 强调文字颜色 4 2 2" xfId="292"/>
    <cellStyle name="20% - 强调文字颜色 4 2 2 2" xfId="293"/>
    <cellStyle name="20% - 强调文字颜色 4 2 3" xfId="294"/>
    <cellStyle name="20% - 强调文字颜色 4 2 4" xfId="295"/>
    <cellStyle name="20% - 强调文字颜色 4 2_人员经费及公用经费" xfId="296"/>
    <cellStyle name="20% - 强调文字颜色 4 3" xfId="297"/>
    <cellStyle name="20% - 强调文字颜色 5 2" xfId="298"/>
    <cellStyle name="20% - 强调文字颜色 5 2 2" xfId="299"/>
    <cellStyle name="20% - 强调文字颜色 5 2 2 2" xfId="300"/>
    <cellStyle name="20% - 强调文字颜色 5 2 3" xfId="301"/>
    <cellStyle name="20% - 强调文字颜色 5 2 4" xfId="302"/>
    <cellStyle name="20% - 强调文字颜色 5 2_人员经费及公用经费" xfId="303"/>
    <cellStyle name="20% - 强调文字颜色 5 3" xfId="304"/>
    <cellStyle name="20% - 强调文字颜色 6 2" xfId="305"/>
    <cellStyle name="20% - 强调文字颜色 6 2 2" xfId="306"/>
    <cellStyle name="20% - 强调文字颜色 6 2 2 2" xfId="307"/>
    <cellStyle name="20% - 强调文字颜色 6 2 3" xfId="308"/>
    <cellStyle name="20% - 强调文字颜色 6 2 4" xfId="309"/>
    <cellStyle name="20% - 强调文字颜色 6 2_人员经费及公用经费" xfId="310"/>
    <cellStyle name="20% - 强调文字颜色 6 3" xfId="311"/>
    <cellStyle name="3232" xfId="312"/>
    <cellStyle name="40% - Accent1" xfId="313"/>
    <cellStyle name="40% - Accent1 2" xfId="314"/>
    <cellStyle name="40% - Accent2" xfId="315"/>
    <cellStyle name="40% - Accent2 2" xfId="316"/>
    <cellStyle name="40% - Accent3" xfId="317"/>
    <cellStyle name="40% - Accent3 2" xfId="318"/>
    <cellStyle name="40% - Accent4" xfId="319"/>
    <cellStyle name="40% - Accent4 2" xfId="320"/>
    <cellStyle name="40% - Accent5" xfId="321"/>
    <cellStyle name="40% - Accent5 2" xfId="322"/>
    <cellStyle name="40% - Accent6" xfId="323"/>
    <cellStyle name="40% - Accent6 2" xfId="324"/>
    <cellStyle name="40% - 輔色1" xfId="325"/>
    <cellStyle name="40% - 輔色2" xfId="326"/>
    <cellStyle name="40% - 輔色3" xfId="327"/>
    <cellStyle name="40% - 輔色4" xfId="328"/>
    <cellStyle name="40% - 輔色5" xfId="329"/>
    <cellStyle name="40% - 輔色6" xfId="330"/>
    <cellStyle name="40% - 强调文字颜色 1 2" xfId="331"/>
    <cellStyle name="40% - 强调文字颜色 1 2 2" xfId="332"/>
    <cellStyle name="40% - 强调文字颜色 1 2 2 2" xfId="333"/>
    <cellStyle name="40% - 强调文字颜色 1 2 3" xfId="334"/>
    <cellStyle name="40% - 强调文字颜色 1 2 4" xfId="335"/>
    <cellStyle name="40% - 强调文字颜色 1 2_人员经费及公用经费" xfId="336"/>
    <cellStyle name="40% - 强调文字颜色 1 3" xfId="337"/>
    <cellStyle name="40% - 强调文字颜色 2 2" xfId="338"/>
    <cellStyle name="40% - 强调文字颜色 2 2 2" xfId="339"/>
    <cellStyle name="40% - 强调文字颜色 2 2 2 2" xfId="340"/>
    <cellStyle name="40% - 强调文字颜色 2 2 3" xfId="341"/>
    <cellStyle name="40% - 强调文字颜色 2 2 4" xfId="342"/>
    <cellStyle name="40% - 强调文字颜色 2 2_人员经费及公用经费" xfId="343"/>
    <cellStyle name="40% - 强调文字颜色 2 3" xfId="344"/>
    <cellStyle name="40% - 强调文字颜色 3 2" xfId="345"/>
    <cellStyle name="40% - 强调文字颜色 3 2 2" xfId="346"/>
    <cellStyle name="40% - 强调文字颜色 3 2 2 2" xfId="347"/>
    <cellStyle name="40% - 强调文字颜色 3 2 3" xfId="348"/>
    <cellStyle name="40% - 强调文字颜色 3 2 4" xfId="349"/>
    <cellStyle name="40% - 强调文字颜色 3 2_人员经费及公用经费" xfId="350"/>
    <cellStyle name="40% - 强调文字颜色 3 3" xfId="351"/>
    <cellStyle name="40% - 强调文字颜色 4 2" xfId="352"/>
    <cellStyle name="40% - 强调文字颜色 4 2 2" xfId="353"/>
    <cellStyle name="40% - 强调文字颜色 4 2 2 2" xfId="354"/>
    <cellStyle name="40% - 强调文字颜色 4 2 3" xfId="355"/>
    <cellStyle name="40% - 强调文字颜色 4 2 4" xfId="356"/>
    <cellStyle name="40% - 强调文字颜色 4 2_人员经费及公用经费" xfId="357"/>
    <cellStyle name="40% - 强调文字颜色 4 3" xfId="358"/>
    <cellStyle name="40% - 强调文字颜色 5 2" xfId="359"/>
    <cellStyle name="40% - 强调文字颜色 5 2 2" xfId="360"/>
    <cellStyle name="40% - 强调文字颜色 5 2 2 2" xfId="361"/>
    <cellStyle name="40% - 强调文字颜色 5 2 3" xfId="362"/>
    <cellStyle name="40% - 强调文字颜色 5 2 4" xfId="363"/>
    <cellStyle name="40% - 强调文字颜色 5 2_人员经费及公用经费" xfId="364"/>
    <cellStyle name="40% - 强调文字颜色 5 3" xfId="365"/>
    <cellStyle name="40% - 强调文字颜色 6 2" xfId="366"/>
    <cellStyle name="40% - 强调文字颜色 6 2 2" xfId="367"/>
    <cellStyle name="40% - 强调文字颜色 6 2 2 2" xfId="368"/>
    <cellStyle name="40% - 强调文字颜色 6 2 3" xfId="369"/>
    <cellStyle name="40% - 强调文字颜色 6 2 4" xfId="370"/>
    <cellStyle name="40% - 强调文字颜色 6 2_人员经费及公用经费" xfId="371"/>
    <cellStyle name="40% - 强调文字颜色 6 3" xfId="372"/>
    <cellStyle name="60% - Accent1" xfId="373"/>
    <cellStyle name="60% - Accent1 2" xfId="374"/>
    <cellStyle name="60% - Accent2" xfId="375"/>
    <cellStyle name="60% - Accent2 2" xfId="376"/>
    <cellStyle name="60% - Accent3" xfId="377"/>
    <cellStyle name="60% - Accent3 2" xfId="378"/>
    <cellStyle name="60% - Accent4" xfId="379"/>
    <cellStyle name="60% - Accent4 2" xfId="380"/>
    <cellStyle name="60% - Accent5" xfId="381"/>
    <cellStyle name="60% - Accent5 2" xfId="382"/>
    <cellStyle name="60% - Accent6" xfId="383"/>
    <cellStyle name="60% - Accent6 2" xfId="384"/>
    <cellStyle name="60% - 輔色1" xfId="385"/>
    <cellStyle name="60% - 輔色2" xfId="386"/>
    <cellStyle name="60% - 輔色3" xfId="387"/>
    <cellStyle name="60% - 輔色4" xfId="388"/>
    <cellStyle name="60% - 輔色5" xfId="389"/>
    <cellStyle name="60% - 輔色6" xfId="390"/>
    <cellStyle name="60% - 强调文字颜色 1 2" xfId="391"/>
    <cellStyle name="60% - 强调文字颜色 1 2 2" xfId="392"/>
    <cellStyle name="60% - 强调文字颜色 1 2 2 2" xfId="393"/>
    <cellStyle name="60% - 强调文字颜色 1 2 3" xfId="394"/>
    <cellStyle name="60% - 强调文字颜色 1 2 4" xfId="395"/>
    <cellStyle name="60% - 强调文字颜色 1 3" xfId="396"/>
    <cellStyle name="60% - 强调文字颜色 2 2" xfId="397"/>
    <cellStyle name="60% - 强调文字颜色 2 2 2" xfId="398"/>
    <cellStyle name="60% - 强调文字颜色 2 2 2 2" xfId="399"/>
    <cellStyle name="60% - 强调文字颜色 2 2 3" xfId="400"/>
    <cellStyle name="60% - 强调文字颜色 2 2 4" xfId="401"/>
    <cellStyle name="60% - 强调文字颜色 2 3" xfId="402"/>
    <cellStyle name="60% - 强调文字颜色 3 2" xfId="403"/>
    <cellStyle name="60% - 强调文字颜色 3 2 2" xfId="404"/>
    <cellStyle name="60% - 强调文字颜色 3 2 2 2" xfId="405"/>
    <cellStyle name="60% - 强调文字颜色 3 2 3" xfId="406"/>
    <cellStyle name="60% - 强调文字颜色 3 2 4" xfId="407"/>
    <cellStyle name="60% - 强调文字颜色 3 3" xfId="408"/>
    <cellStyle name="60% - 强调文字颜色 4 2" xfId="409"/>
    <cellStyle name="60% - 强调文字颜色 4 2 2" xfId="410"/>
    <cellStyle name="60% - 强调文字颜色 4 2 2 2" xfId="411"/>
    <cellStyle name="60% - 强调文字颜色 4 2 3" xfId="412"/>
    <cellStyle name="60% - 强调文字颜色 4 2 4" xfId="413"/>
    <cellStyle name="60% - 强调文字颜色 4 3" xfId="414"/>
    <cellStyle name="60% - 强调文字颜色 5 2" xfId="415"/>
    <cellStyle name="60% - 强调文字颜色 5 2 2" xfId="416"/>
    <cellStyle name="60% - 强调文字颜色 5 2 2 2" xfId="417"/>
    <cellStyle name="60% - 强调文字颜色 5 2 3" xfId="418"/>
    <cellStyle name="60% - 强调文字颜色 5 2 4" xfId="419"/>
    <cellStyle name="60% - 强调文字颜色 5 3" xfId="420"/>
    <cellStyle name="60% - 强调文字颜色 6 2" xfId="421"/>
    <cellStyle name="60% - 强调文字颜色 6 2 2" xfId="422"/>
    <cellStyle name="60% - 强调文字颜色 6 2 2 2" xfId="423"/>
    <cellStyle name="60% - 强调文字颜色 6 2 3" xfId="424"/>
    <cellStyle name="60% - 强调文字颜色 6 2 4" xfId="425"/>
    <cellStyle name="60% - 强调文字颜色 6 3" xfId="426"/>
    <cellStyle name="6mal" xfId="427"/>
    <cellStyle name="Accent1" xfId="428"/>
    <cellStyle name="Accent1 - 20%" xfId="429"/>
    <cellStyle name="Accent1 - 40%" xfId="430"/>
    <cellStyle name="Accent1 - 60%" xfId="431"/>
    <cellStyle name="Accent1 2" xfId="432"/>
    <cellStyle name="Accent1_2012年市与县区财政决算结算事项计算表（2012.12.11）" xfId="433"/>
    <cellStyle name="Accent2" xfId="434"/>
    <cellStyle name="Accent2 - 20%" xfId="435"/>
    <cellStyle name="Accent2 - 40%" xfId="436"/>
    <cellStyle name="Accent2 - 60%" xfId="437"/>
    <cellStyle name="Accent2 2" xfId="438"/>
    <cellStyle name="Accent2_2012年市与县区财政决算结算事项计算表（2012.12.11）" xfId="439"/>
    <cellStyle name="Accent3" xfId="440"/>
    <cellStyle name="Accent3 - 20%" xfId="441"/>
    <cellStyle name="Accent3 - 40%" xfId="442"/>
    <cellStyle name="Accent3 - 60%" xfId="443"/>
    <cellStyle name="Accent3 2" xfId="444"/>
    <cellStyle name="Accent3_2012年市与县区财政决算结算事项计算表（2012.12.11）" xfId="445"/>
    <cellStyle name="Accent4" xfId="446"/>
    <cellStyle name="Accent4 - 20%" xfId="447"/>
    <cellStyle name="Accent4 - 40%" xfId="448"/>
    <cellStyle name="Accent4 - 60%" xfId="449"/>
    <cellStyle name="Accent4 2" xfId="450"/>
    <cellStyle name="Accent4_2012年市与县区财政决算结算事项计算表（2012.12.11）" xfId="451"/>
    <cellStyle name="Accent5" xfId="452"/>
    <cellStyle name="Accent5 - 20%" xfId="453"/>
    <cellStyle name="Accent5 - 40%" xfId="454"/>
    <cellStyle name="Accent5 - 60%" xfId="455"/>
    <cellStyle name="Accent5 2" xfId="456"/>
    <cellStyle name="Accent5_2012年市与县区财政决算结算事项计算表（2012.12.11）" xfId="457"/>
    <cellStyle name="Accent6" xfId="458"/>
    <cellStyle name="Accent6 - 20%" xfId="459"/>
    <cellStyle name="Accent6 - 40%" xfId="460"/>
    <cellStyle name="Accent6 - 60%" xfId="461"/>
    <cellStyle name="Accent6 2" xfId="462"/>
    <cellStyle name="Accent6_2012年市与县区财政决算结算事项计算表（2012.12.11）" xfId="463"/>
    <cellStyle name="args.style" xfId="464"/>
    <cellStyle name="Bad" xfId="465"/>
    <cellStyle name="Bad 2" xfId="466"/>
    <cellStyle name="Black" xfId="467"/>
    <cellStyle name="Border" xfId="468"/>
    <cellStyle name="Calc Currency (0)" xfId="469"/>
    <cellStyle name="Calc Currency (0) 2" xfId="470"/>
    <cellStyle name="Calc Currency (0)_Book1" xfId="471"/>
    <cellStyle name="Calc Currency (2)" xfId="472"/>
    <cellStyle name="Calc Percent (0)" xfId="473"/>
    <cellStyle name="Calc Percent (1)" xfId="474"/>
    <cellStyle name="Calc Percent (2)" xfId="475"/>
    <cellStyle name="Calc Units (0)" xfId="476"/>
    <cellStyle name="Calc Units (1)" xfId="477"/>
    <cellStyle name="Calc Units (2)" xfId="478"/>
    <cellStyle name="Calculation" xfId="479"/>
    <cellStyle name="Calculation 2" xfId="480"/>
    <cellStyle name="Calculation 3" xfId="481"/>
    <cellStyle name="Calculation_人员经费及公用经费" xfId="482"/>
    <cellStyle name="category" xfId="483"/>
    <cellStyle name="Check Cell" xfId="484"/>
    <cellStyle name="Check Cell 2" xfId="485"/>
    <cellStyle name="Col Heads" xfId="486"/>
    <cellStyle name="ColLevel_0" xfId="487"/>
    <cellStyle name="Column_Title" xfId="488"/>
    <cellStyle name="Comma  - Style1" xfId="489"/>
    <cellStyle name="Comma  - Style2" xfId="490"/>
    <cellStyle name="Comma  - Style3" xfId="491"/>
    <cellStyle name="Comma  - Style4" xfId="492"/>
    <cellStyle name="Comma  - Style5" xfId="493"/>
    <cellStyle name="Comma  - Style6" xfId="494"/>
    <cellStyle name="Comma  - Style7" xfId="495"/>
    <cellStyle name="Comma  - Style8" xfId="496"/>
    <cellStyle name="Comma [0]" xfId="497"/>
    <cellStyle name="Comma [00]" xfId="498"/>
    <cellStyle name="comma zerodec" xfId="499"/>
    <cellStyle name="Comma,0" xfId="500"/>
    <cellStyle name="Comma,1" xfId="501"/>
    <cellStyle name="Comma,2" xfId="502"/>
    <cellStyle name="Comma[0]" xfId="503"/>
    <cellStyle name="Comma[2]" xfId="504"/>
    <cellStyle name="Comma_ SG&amp;A Bridge " xfId="505"/>
    <cellStyle name="comma-d" xfId="506"/>
    <cellStyle name="Copied" xfId="507"/>
    <cellStyle name="COST1" xfId="508"/>
    <cellStyle name="Currency [0]" xfId="509"/>
    <cellStyle name="Currency [00]" xfId="510"/>
    <cellStyle name="Currency$[0]" xfId="511"/>
    <cellStyle name="Currency$[2]" xfId="512"/>
    <cellStyle name="Currency,0" xfId="513"/>
    <cellStyle name="Currency,2" xfId="514"/>
    <cellStyle name="Currency\[0]" xfId="515"/>
    <cellStyle name="Currency_ SG&amp;A Bridge " xfId="516"/>
    <cellStyle name="Currency1" xfId="517"/>
    <cellStyle name="DATE" xfId="518"/>
    <cellStyle name="Date Short" xfId="519"/>
    <cellStyle name="Date_2012年市与县区财政决算结算事项计算表（2012.12.11）" xfId="520"/>
    <cellStyle name="Dezimal [0]_laroux" xfId="521"/>
    <cellStyle name="Dezimal_laroux" xfId="522"/>
    <cellStyle name="Dollar (zero dec)" xfId="523"/>
    <cellStyle name="DOLLARS" xfId="524"/>
    <cellStyle name="Enter Currency (0)" xfId="525"/>
    <cellStyle name="Enter Currency (2)" xfId="526"/>
    <cellStyle name="Enter Units (0)" xfId="527"/>
    <cellStyle name="Enter Units (1)" xfId="528"/>
    <cellStyle name="Enter Units (2)" xfId="529"/>
    <cellStyle name="Entered" xfId="530"/>
    <cellStyle name="entry" xfId="531"/>
    <cellStyle name="entry box" xfId="532"/>
    <cellStyle name="Euro" xfId="533"/>
    <cellStyle name="Explanatory Text" xfId="534"/>
    <cellStyle name="Explanatory Text 2" xfId="535"/>
    <cellStyle name="EY House" xfId="536"/>
    <cellStyle name="e鯪9Y_x000b_" xfId="537"/>
    <cellStyle name="F2" xfId="538"/>
    <cellStyle name="F3" xfId="539"/>
    <cellStyle name="F4" xfId="540"/>
    <cellStyle name="F5" xfId="541"/>
    <cellStyle name="F6" xfId="542"/>
    <cellStyle name="F7" xfId="543"/>
    <cellStyle name="F8" xfId="544"/>
    <cellStyle name="Fixed" xfId="545"/>
    <cellStyle name="Followed Hyperlink_8-邢台折~3" xfId="546"/>
    <cellStyle name="gcd" xfId="547"/>
    <cellStyle name="Good" xfId="548"/>
    <cellStyle name="Good 2" xfId="549"/>
    <cellStyle name="Grey" xfId="550"/>
    <cellStyle name="HEADER" xfId="551"/>
    <cellStyle name="Header1" xfId="552"/>
    <cellStyle name="Header2" xfId="553"/>
    <cellStyle name="Heading" xfId="554"/>
    <cellStyle name="Heading 1" xfId="555"/>
    <cellStyle name="Heading 1 2" xfId="556"/>
    <cellStyle name="Heading 2" xfId="557"/>
    <cellStyle name="Heading 2 2" xfId="558"/>
    <cellStyle name="Heading 3" xfId="559"/>
    <cellStyle name="Heading 3 2" xfId="560"/>
    <cellStyle name="Heading 4" xfId="561"/>
    <cellStyle name="Heading 4 2" xfId="562"/>
    <cellStyle name="Heading1" xfId="563"/>
    <cellStyle name="Heading2" xfId="564"/>
    <cellStyle name="Hyperlink_8-邢台折~3" xfId="565"/>
    <cellStyle name="Input" xfId="566"/>
    <cellStyle name="Input [yellow]" xfId="567"/>
    <cellStyle name="Input 2" xfId="568"/>
    <cellStyle name="Input 3" xfId="569"/>
    <cellStyle name="Input Cells" xfId="570"/>
    <cellStyle name="Input Cells 2" xfId="571"/>
    <cellStyle name="Input Cells_2015年财政收入预计完成情况表" xfId="572"/>
    <cellStyle name="Input_2012年市与县区财政决算结算事项计算表（2012.12.11）" xfId="573"/>
    <cellStyle name="KPMG Heading 1" xfId="574"/>
    <cellStyle name="KPMG Heading 2" xfId="575"/>
    <cellStyle name="KPMG Heading 3" xfId="576"/>
    <cellStyle name="KPMG Heading 4" xfId="577"/>
    <cellStyle name="KPMG Normal" xfId="578"/>
    <cellStyle name="KPMG Normal Text" xfId="579"/>
    <cellStyle name="left" xfId="580"/>
    <cellStyle name="Link Currency (0)" xfId="581"/>
    <cellStyle name="Link Currency (2)" xfId="582"/>
    <cellStyle name="Link Units (0)" xfId="583"/>
    <cellStyle name="Link Units (1)" xfId="584"/>
    <cellStyle name="Link Units (2)" xfId="585"/>
    <cellStyle name="Linked Cell" xfId="586"/>
    <cellStyle name="Linked Cell 2" xfId="587"/>
    <cellStyle name="Linked Cells" xfId="588"/>
    <cellStyle name="Linked Cells 2" xfId="589"/>
    <cellStyle name="Linked Cells_2015年财政收入预计完成情况表" xfId="590"/>
    <cellStyle name="Millares [0]_96 Risk" xfId="591"/>
    <cellStyle name="Millares_96 Risk" xfId="592"/>
    <cellStyle name="Milliers [0]_!!!GO" xfId="593"/>
    <cellStyle name="Milliers_!!!GO" xfId="594"/>
    <cellStyle name="Model" xfId="595"/>
    <cellStyle name="Moneda [0]_96 Risk" xfId="596"/>
    <cellStyle name="Moneda_96 Risk" xfId="597"/>
    <cellStyle name="Monétaire [0]_!!!GO" xfId="598"/>
    <cellStyle name="Monétaire_!!!GO" xfId="599"/>
    <cellStyle name="Mon閠aire [0]_!!!GO" xfId="600"/>
    <cellStyle name="Mon閠aire_!!!GO" xfId="601"/>
    <cellStyle name="Neutral" xfId="602"/>
    <cellStyle name="Neutral 2" xfId="603"/>
    <cellStyle name="New Times Roman" xfId="604"/>
    <cellStyle name="no dec" xfId="605"/>
    <cellStyle name="Non défini" xfId="606"/>
    <cellStyle name="Norma,_laroux_4_营业在建 (2)_E21" xfId="607"/>
    <cellStyle name="Normal - Style1" xfId="608"/>
    <cellStyle name="Normal_ SG&amp;A Bridge " xfId="609"/>
    <cellStyle name="Normalny_Arkusz1" xfId="610"/>
    <cellStyle name="Note" xfId="611"/>
    <cellStyle name="Note 2" xfId="612"/>
    <cellStyle name="Note 3" xfId="613"/>
    <cellStyle name="Note_人员经费及公用经费" xfId="614"/>
    <cellStyle name="NUMBER" xfId="615"/>
    <cellStyle name="Output" xfId="616"/>
    <cellStyle name="Output 2" xfId="617"/>
    <cellStyle name="Output 3" xfId="618"/>
    <cellStyle name="Output Amounts" xfId="619"/>
    <cellStyle name="Output Line Items" xfId="620"/>
    <cellStyle name="Output_2012年市与县区财政决算结算事项计算表（2012.12.11）" xfId="621"/>
    <cellStyle name="PART NUMBER" xfId="622"/>
    <cellStyle name="per.style" xfId="623"/>
    <cellStyle name="Percent [0%]" xfId="624"/>
    <cellStyle name="Percent [0.00%]" xfId="625"/>
    <cellStyle name="Percent [0]" xfId="626"/>
    <cellStyle name="Percent [00]" xfId="627"/>
    <cellStyle name="Percent [2]" xfId="628"/>
    <cellStyle name="Percent[0]" xfId="629"/>
    <cellStyle name="Percent[2]" xfId="630"/>
    <cellStyle name="Percent_!!!GO" xfId="631"/>
    <cellStyle name="Percent1" xfId="632"/>
    <cellStyle name="Pourcentage_pldt" xfId="633"/>
    <cellStyle name="Prefilled" xfId="634"/>
    <cellStyle name="PrePop Currency (0)" xfId="635"/>
    <cellStyle name="PrePop Currency (2)" xfId="636"/>
    <cellStyle name="PrePop Units (0)" xfId="637"/>
    <cellStyle name="PrePop Units (1)" xfId="638"/>
    <cellStyle name="PrePop Units (2)" xfId="639"/>
    <cellStyle name="price" xfId="640"/>
    <cellStyle name="pricing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Red" xfId="648"/>
    <cellStyle name="revised" xfId="649"/>
    <cellStyle name="RevList" xfId="650"/>
    <cellStyle name="RevList 2" xfId="651"/>
    <cellStyle name="RevList_2015年财政收入预计完成情况表" xfId="652"/>
    <cellStyle name="RowLevel_0" xfId="653"/>
    <cellStyle name="s]_x000d__x000a_;load=C:\WINDOWS\VERINST.EXE APMAPP.EXE _x000d__x000a_run=_x000d__x000a_Beep=yes_x000d__x000a_NullPort=None_x000d__x000a_BorderWidth=3_x000d__x000a_CursorBlinkRate=780_x000d__x000a_Double" xfId="654"/>
    <cellStyle name="s]_x000d__x000a_load=_x000d__x000a_run=_x000d__x000a_NullPort=None_x000d__x000a_device=HP LaserJet 4 Plus,HPPCL5MS,LPT1:_x000d__x000a__x000d__x000a_[Desktop]_x000d__x000a_Wallpaper=(无)_x000d__x000a_TileWallpaper=0_x000d_" xfId="655"/>
    <cellStyle name="section" xfId="656"/>
    <cellStyle name="SOR" xfId="657"/>
    <cellStyle name="sstot" xfId="658"/>
    <cellStyle name="Standard_AREAS" xfId="659"/>
    <cellStyle name="style" xfId="660"/>
    <cellStyle name="Style 1" xfId="661"/>
    <cellStyle name="style1" xfId="662"/>
    <cellStyle name="style2" xfId="663"/>
    <cellStyle name="subhead" xfId="664"/>
    <cellStyle name="Subtotal" xfId="665"/>
    <cellStyle name="summary" xfId="666"/>
    <cellStyle name="t" xfId="667"/>
    <cellStyle name="t]_x000d__x000a_color schemes=默认 Windows_x000d__x000a__x000d__x000a_[color schemes]_x000d__x000a_Arizona=804000,FFFFFF,FFFFFF,0,FFFFFF,0,808040,C0C0C0,FFFFF" xfId="668"/>
    <cellStyle name="t_2019年3月永州市一般公共预算收支预计表（20190327）" xfId="669"/>
    <cellStyle name="t_HVAC Equipment (3)" xfId="670"/>
    <cellStyle name="t_HVAC Equipment (3)_2019年3月永州市一般公共预算收支预计表（20190327）" xfId="671"/>
    <cellStyle name="Text Indent A" xfId="672"/>
    <cellStyle name="Text Indent B" xfId="673"/>
    <cellStyle name="Text Indent C" xfId="674"/>
    <cellStyle name="Thousands" xfId="675"/>
    <cellStyle name="TIME" xfId="676"/>
    <cellStyle name="Title" xfId="677"/>
    <cellStyle name="Title 2" xfId="678"/>
    <cellStyle name="Total" xfId="679"/>
    <cellStyle name="Total 2" xfId="680"/>
    <cellStyle name="Total 3" xfId="681"/>
    <cellStyle name="Total_人员经费及公用经费" xfId="682"/>
    <cellStyle name="Tusental (0)_pldt" xfId="683"/>
    <cellStyle name="Tusental_pldt" xfId="684"/>
    <cellStyle name="Unprotect" xfId="685"/>
    <cellStyle name="Valuta (0)_pldt" xfId="686"/>
    <cellStyle name="Valuta_pldt" xfId="687"/>
    <cellStyle name="Warning Text" xfId="688"/>
    <cellStyle name="Warning Text 2" xfId="689"/>
    <cellStyle name="wrap" xfId="690"/>
    <cellStyle name="パーセント_laroux" xfId="691"/>
    <cellStyle name="_PLDT" xfId="692"/>
    <cellStyle name="_Total (2)" xfId="693"/>
    <cellStyle name="だ[0]_PLDT" xfId="694"/>
    <cellStyle name="だ_PLDT" xfId="695"/>
    <cellStyle name="だ[0]_Total (2)" xfId="696"/>
    <cellStyle name="だ_Total (2)" xfId="697"/>
    <cellStyle name="む|靃0]_Revenuesy Lr L" xfId="698"/>
    <cellStyle name="む|靇Revenuenuesy L" xfId="699"/>
    <cellStyle name="啊" xfId="700"/>
    <cellStyle name="百分比 2" xfId="701"/>
    <cellStyle name="百分比 2 2" xfId="702"/>
    <cellStyle name="百分比 2 2 2" xfId="703"/>
    <cellStyle name="百分比 2 3" xfId="704"/>
    <cellStyle name="百分比 2 3 2" xfId="705"/>
    <cellStyle name="百分比 2 4" xfId="706"/>
    <cellStyle name="百分比 2 4 2" xfId="707"/>
    <cellStyle name="百分比 2 5" xfId="708"/>
    <cellStyle name="百分比 2 5 2" xfId="709"/>
    <cellStyle name="百分比 2 6" xfId="710"/>
    <cellStyle name="百分比 3" xfId="711"/>
    <cellStyle name="百分比 3 2" xfId="712"/>
    <cellStyle name="百分比 4" xfId="713"/>
    <cellStyle name="百分比 4 2" xfId="714"/>
    <cellStyle name="百分比 4_2012年市与县区财政决算结算事项计算表（2012.12.11）" xfId="715"/>
    <cellStyle name="百分比 5" xfId="716"/>
    <cellStyle name="百分比 5 2" xfId="717"/>
    <cellStyle name="百分比 6" xfId="718"/>
    <cellStyle name="百分比 6 2" xfId="719"/>
    <cellStyle name="百分比 7" xfId="720"/>
    <cellStyle name="捠壿 [0.00]_Region Orders (2)" xfId="721"/>
    <cellStyle name="捠壿_Region Orders (2)" xfId="722"/>
    <cellStyle name="備註" xfId="723"/>
    <cellStyle name="编号" xfId="724"/>
    <cellStyle name="标题 1 2" xfId="725"/>
    <cellStyle name="标题 1 2 2" xfId="726"/>
    <cellStyle name="标题 1 2 2 2" xfId="727"/>
    <cellStyle name="标题 1 2 3" xfId="728"/>
    <cellStyle name="标题 1 2 4" xfId="729"/>
    <cellStyle name="标题 1 2_人员经费及公用经费" xfId="730"/>
    <cellStyle name="标题 1 3" xfId="731"/>
    <cellStyle name="标题 2 2" xfId="732"/>
    <cellStyle name="标题 2 2 2" xfId="733"/>
    <cellStyle name="标题 2 2 2 2" xfId="734"/>
    <cellStyle name="标题 2 2 3" xfId="735"/>
    <cellStyle name="标题 2 2 4" xfId="736"/>
    <cellStyle name="标题 2 2_人员经费及公用经费" xfId="737"/>
    <cellStyle name="标题 2 3" xfId="738"/>
    <cellStyle name="标题 3 2" xfId="739"/>
    <cellStyle name="标题 3 2 2" xfId="740"/>
    <cellStyle name="标题 3 2 2 2" xfId="741"/>
    <cellStyle name="标题 3 2 3" xfId="742"/>
    <cellStyle name="标题 3 2 4" xfId="743"/>
    <cellStyle name="标题 3 2_人员经费及公用经费" xfId="744"/>
    <cellStyle name="标题 3 3" xfId="745"/>
    <cellStyle name="标题 4 2" xfId="746"/>
    <cellStyle name="标题 4 2 2" xfId="747"/>
    <cellStyle name="标题 4 2 2 2" xfId="748"/>
    <cellStyle name="标题 4 2 3" xfId="749"/>
    <cellStyle name="标题 4 2 4" xfId="750"/>
    <cellStyle name="标题 4 3" xfId="751"/>
    <cellStyle name="标题 5" xfId="752"/>
    <cellStyle name="标题 5 2" xfId="753"/>
    <cellStyle name="标题 5 2 2" xfId="754"/>
    <cellStyle name="标题 5 3" xfId="755"/>
    <cellStyle name="标题 5 4" xfId="756"/>
    <cellStyle name="标题 6" xfId="757"/>
    <cellStyle name="标题1" xfId="758"/>
    <cellStyle name="標題" xfId="759"/>
    <cellStyle name="標題 1" xfId="760"/>
    <cellStyle name="標題 2" xfId="761"/>
    <cellStyle name="標題 3" xfId="762"/>
    <cellStyle name="標題 4" xfId="763"/>
    <cellStyle name="標準_1.中国建行主要会表格式" xfId="764"/>
    <cellStyle name="表标题" xfId="765"/>
    <cellStyle name="部门" xfId="766"/>
    <cellStyle name="差 2" xfId="767"/>
    <cellStyle name="差 2 2" xfId="768"/>
    <cellStyle name="差 2 2 2" xfId="769"/>
    <cellStyle name="差 2 3" xfId="770"/>
    <cellStyle name="差 2 4" xfId="771"/>
    <cellStyle name="差 3" xfId="772"/>
    <cellStyle name="差_ 表二" xfId="773"/>
    <cellStyle name="差_~4190974" xfId="774"/>
    <cellStyle name="差_~4190974_2015年财政收入预计完成情况表" xfId="775"/>
    <cellStyle name="差_~4190974_2015年财政收入预计完成情况表(12.18)" xfId="776"/>
    <cellStyle name="差_~5676413" xfId="777"/>
    <cellStyle name="差_~5676413_2015年财政收入预计完成情况表" xfId="778"/>
    <cellStyle name="差_~5676413_2015年财政收入预计完成情况表(12.18)" xfId="779"/>
    <cellStyle name="差_00省级(打印)" xfId="780"/>
    <cellStyle name="差_00省级(打印)_2015年财政收入预计完成情况表" xfId="781"/>
    <cellStyle name="差_00省级(打印)_2015年财政收入预计完成情况表(12.18)" xfId="782"/>
    <cellStyle name="差_00省级(定稿)" xfId="783"/>
    <cellStyle name="差_00省级(定稿)_2015年财政收入预计完成情况表" xfId="784"/>
    <cellStyle name="差_00省级(定稿)_2015年财政收入预计完成情况表(12.18)" xfId="785"/>
    <cellStyle name="差_03昭通" xfId="786"/>
    <cellStyle name="差_03昭通_2015年财政收入预计完成情况表" xfId="787"/>
    <cellStyle name="差_03昭通_2015年财政收入预计完成情况表(12.18)" xfId="788"/>
    <cellStyle name="差_0502通海县" xfId="789"/>
    <cellStyle name="差_0502通海县_2015年财政收入预计完成情况表" xfId="790"/>
    <cellStyle name="差_0502通海县_2015年财政收入预计完成情况表(12.18)" xfId="791"/>
    <cellStyle name="差_05玉溪" xfId="792"/>
    <cellStyle name="差_05玉溪_2015年财政收入预计完成情况表" xfId="793"/>
    <cellStyle name="差_05玉溪_2015年财政收入预计完成情况表(12.18)" xfId="794"/>
    <cellStyle name="差_0605石屏县" xfId="795"/>
    <cellStyle name="差_0605石屏县_2015年财政收入预计完成情况表" xfId="796"/>
    <cellStyle name="差_0605石屏县_2015年财政收入预计完成情况表(12.18)" xfId="797"/>
    <cellStyle name="差_1003牟定县" xfId="798"/>
    <cellStyle name="差_1110洱源县" xfId="799"/>
    <cellStyle name="差_1110洱源县_2015年财政收入预计完成情况表" xfId="800"/>
    <cellStyle name="差_1110洱源县_2015年财政收入预计完成情况表(12.18)" xfId="801"/>
    <cellStyle name="差_11大理" xfId="802"/>
    <cellStyle name="差_11大理_2015年财政收入预计完成情况表" xfId="803"/>
    <cellStyle name="差_11大理_2015年财政收入预计完成情况表(12.18)" xfId="804"/>
    <cellStyle name="差_2、土地面积、人口、粮食产量基本情况" xfId="805"/>
    <cellStyle name="差_2、土地面积、人口、粮食产量基本情况_2015年财政收入预计完成情况表" xfId="806"/>
    <cellStyle name="差_2、土地面积、人口、粮食产量基本情况_2015年财政收入预计完成情况表(12.18)" xfId="807"/>
    <cellStyle name="差_2006年分析表" xfId="808"/>
    <cellStyle name="差_2006年分析表_2015年财政收入预计完成情况表" xfId="809"/>
    <cellStyle name="差_2006年分析表_2015年财政收入预计完成情况表(12.18)" xfId="810"/>
    <cellStyle name="差_2006年基础数据" xfId="811"/>
    <cellStyle name="差_2006年基础数据_2015年财政收入预计完成情况表" xfId="812"/>
    <cellStyle name="差_2006年基础数据_2015年财政收入预计完成情况表(12.18)" xfId="813"/>
    <cellStyle name="差_2006年全省财力计算表（中央、决算）" xfId="814"/>
    <cellStyle name="差_2006年全省财力计算表（中央、决算）_2015年财政收入预计完成情况表" xfId="815"/>
    <cellStyle name="差_2006年全省财力计算表（中央、决算）_2015年财政收入预计完成情况表(12.18)" xfId="816"/>
    <cellStyle name="差_2006年水利统计指标统计表" xfId="817"/>
    <cellStyle name="差_2006年水利统计指标统计表_2015年财政收入预计完成情况表" xfId="818"/>
    <cellStyle name="差_2006年水利统计指标统计表_2015年财政收入预计完成情况表(12.18)" xfId="819"/>
    <cellStyle name="差_2006年在职人员情况" xfId="820"/>
    <cellStyle name="差_2006年在职人员情况_2015年财政收入预计完成情况表" xfId="821"/>
    <cellStyle name="差_2006年在职人员情况_2015年财政收入预计完成情况表(12.18)" xfId="822"/>
    <cellStyle name="差_2007年检察院案件数" xfId="823"/>
    <cellStyle name="差_2007年检察院案件数_2015年财政收入预计完成情况表" xfId="824"/>
    <cellStyle name="差_2007年检察院案件数_2015年财政收入预计完成情况表(12.18)" xfId="825"/>
    <cellStyle name="差_2007年可用财力" xfId="826"/>
    <cellStyle name="差_2007年可用财力_2015年财政收入预计完成情况表" xfId="827"/>
    <cellStyle name="差_2007年可用财力_2015年财政收入预计完成情况表(12.18)" xfId="828"/>
    <cellStyle name="差_2007年人员分部门统计表" xfId="829"/>
    <cellStyle name="差_2007年人员分部门统计表_2015年财政收入预计完成情况表" xfId="830"/>
    <cellStyle name="差_2007年人员分部门统计表_2015年财政收入预计完成情况表(12.18)" xfId="831"/>
    <cellStyle name="差_2007年政法部门业务指标" xfId="832"/>
    <cellStyle name="差_2007年政法部门业务指标_2015年财政收入预计完成情况表" xfId="833"/>
    <cellStyle name="差_2007年政法部门业务指标_2015年财政收入预计完成情况表(12.18)" xfId="834"/>
    <cellStyle name="差_2008年县级公安保障标准落实奖励经费分配测算" xfId="835"/>
    <cellStyle name="差_2008年县级公安保障标准落实奖励经费分配测算_2015年财政收入预计完成情况表" xfId="836"/>
    <cellStyle name="差_2008年县级公安保障标准落实奖励经费分配测算_2015年财政收入预计完成情况表(12.18)" xfId="837"/>
    <cellStyle name="差_2008云南省分县市中小学教职工统计表（教育厅提供）" xfId="838"/>
    <cellStyle name="差_2008云南省分县市中小学教职工统计表（教育厅提供）_2015年财政收入预计完成情况表" xfId="839"/>
    <cellStyle name="差_2008云南省分县市中小学教职工统计表（教育厅提供）_2015年财政收入预计完成情况表(12.18)" xfId="840"/>
    <cellStyle name="差_2009年一般性转移支付标准工资" xfId="841"/>
    <cellStyle name="差_2009年一般性转移支付标准工资_~4190974" xfId="842"/>
    <cellStyle name="差_2009年一般性转移支付标准工资_~4190974_2015年财政收入预计完成情况表" xfId="843"/>
    <cellStyle name="差_2009年一般性转移支付标准工资_~4190974_2015年财政收入预计完成情况表(12.18)" xfId="844"/>
    <cellStyle name="差_2009年一般性转移支付标准工资_~5676413" xfId="845"/>
    <cellStyle name="差_2009年一般性转移支付标准工资_~5676413_2015年财政收入预计完成情况表" xfId="846"/>
    <cellStyle name="差_2009年一般性转移支付标准工资_~5676413_2015年财政收入预计完成情况表(12.18)" xfId="847"/>
    <cellStyle name="差_2009年一般性转移支付标准工资_2015年财政收入预计完成情况表" xfId="848"/>
    <cellStyle name="差_2009年一般性转移支付标准工资_2015年财政收入预计完成情况表(12.18)" xfId="849"/>
    <cellStyle name="差_2009年一般性转移支付标准工资_不用软件计算9.1不考虑经费管理评价xl" xfId="850"/>
    <cellStyle name="差_2009年一般性转移支付标准工资_不用软件计算9.1不考虑经费管理评价xl_2015年财政收入预计完成情况表" xfId="851"/>
    <cellStyle name="差_2009年一般性转移支付标准工资_不用软件计算9.1不考虑经费管理评价xl_2015年财政收入预计完成情况表(12.18)" xfId="852"/>
    <cellStyle name="差_2009年一般性转移支付标准工资_地方配套按人均增幅控制8.30xl" xfId="853"/>
    <cellStyle name="差_2009年一般性转移支付标准工资_地方配套按人均增幅控制8.30xl_2015年财政收入预计完成情况表" xfId="854"/>
    <cellStyle name="差_2009年一般性转移支付标准工资_地方配套按人均增幅控制8.30xl_2015年财政收入预计完成情况表(12.18)" xfId="855"/>
    <cellStyle name="差_2009年一般性转移支付标准工资_地方配套按人均增幅控制8.30一般预算平均增幅、人均可用财力平均增幅两次控制、社会治安系数调整、案件数调整xl" xfId="856"/>
    <cellStyle name="差_2009年一般性转移支付标准工资_地方配套按人均增幅控制8.30一般预算平均增幅、人均可用财力平均增幅两次控制、社会治安系数调整、案件数调整xl_2015年财政收入预计完成情况表" xfId="857"/>
    <cellStyle name="差_2009年一般性转移支付标准工资_地方配套按人均增幅控制8.30一般预算平均增幅、人均可用财力平均增幅两次控制、社会治安系数调整、案件数调整xl_2015年财政收入预计完成情况表(12.18)" xfId="858"/>
    <cellStyle name="差_2009年一般性转移支付标准工资_地方配套按人均增幅控制8.31（调整结案率后）xl" xfId="859"/>
    <cellStyle name="差_2009年一般性转移支付标准工资_地方配套按人均增幅控制8.31（调整结案率后）xl_2015年财政收入预计完成情况表" xfId="860"/>
    <cellStyle name="差_2009年一般性转移支付标准工资_地方配套按人均增幅控制8.31（调整结案率后）xl_2015年财政收入预计完成情况表(12.18)" xfId="861"/>
    <cellStyle name="差_2009年一般性转移支付标准工资_奖励补助测算5.22测试" xfId="862"/>
    <cellStyle name="差_2009年一般性转移支付标准工资_奖励补助测算5.22测试_2015年财政收入预计完成情况表" xfId="863"/>
    <cellStyle name="差_2009年一般性转移支付标准工资_奖励补助测算5.22测试_2015年财政收入预计完成情况表(12.18)" xfId="864"/>
    <cellStyle name="差_2009年一般性转移支付标准工资_奖励补助测算5.23新" xfId="865"/>
    <cellStyle name="差_2009年一般性转移支付标准工资_奖励补助测算5.23新_2015年财政收入预计完成情况表" xfId="866"/>
    <cellStyle name="差_2009年一般性转移支付标准工资_奖励补助测算5.23新_2015年财政收入预计完成情况表(12.18)" xfId="867"/>
    <cellStyle name="差_2009年一般性转移支付标准工资_奖励补助测算5.24冯铸" xfId="868"/>
    <cellStyle name="差_2009年一般性转移支付标准工资_奖励补助测算5.24冯铸_2015年财政收入预计完成情况表" xfId="869"/>
    <cellStyle name="差_2009年一般性转移支付标准工资_奖励补助测算5.24冯铸_2015年财政收入预计完成情况表(12.18)" xfId="870"/>
    <cellStyle name="差_2009年一般性转移支付标准工资_奖励补助测算7.23" xfId="871"/>
    <cellStyle name="差_2009年一般性转移支付标准工资_奖励补助测算7.23_2015年财政收入预计完成情况表" xfId="872"/>
    <cellStyle name="差_2009年一般性转移支付标准工资_奖励补助测算7.23_2015年财政收入预计完成情况表(12.18)" xfId="873"/>
    <cellStyle name="差_2009年一般性转移支付标准工资_奖励补助测算7.25" xfId="874"/>
    <cellStyle name="差_2009年一般性转移支付标准工资_奖励补助测算7.25 (version 1) (version 1)" xfId="875"/>
    <cellStyle name="差_2009年一般性转移支付标准工资_奖励补助测算7.25 (version 1) (version 1)_2015年财政收入预计完成情况表" xfId="876"/>
    <cellStyle name="差_2009年一般性转移支付标准工资_奖励补助测算7.25 (version 1) (version 1)_2015年财政收入预计完成情况表(12.18)" xfId="877"/>
    <cellStyle name="差_2009年一般性转移支付标准工资_奖励补助测算7.25_2015年财政收入预计完成情况表" xfId="878"/>
    <cellStyle name="差_2009年一般性转移支付标准工资_奖励补助测算7.25_2015年财政收入预计完成情况表(12.18)" xfId="879"/>
    <cellStyle name="差_2010-2011年度中央和省级政法转移支付资金装备奖励经费分配表（永财预(2012)43号 湘财预115号）" xfId="880"/>
    <cellStyle name="差_2013年市本级政府基金汇总表" xfId="881"/>
    <cellStyle name="差_2013年组市本级政府基金汇总表" xfId="882"/>
    <cellStyle name="差_2015年财政收入预计完成情况表" xfId="883"/>
    <cellStyle name="差_2015年财政收入预计完成情况表(12.18)" xfId="884"/>
    <cellStyle name="差_2015年财政总收入预计完成情况统计表（2015.12.30）" xfId="885"/>
    <cellStyle name="差_2015年经开区财政总收入预计完成情况统计表" xfId="886"/>
    <cellStyle name="差_2015年市本级财政预算（最终稿）" xfId="887"/>
    <cellStyle name="差_2015年市本级财政预算（最终稿） 2" xfId="888"/>
    <cellStyle name="差_2015年市本级财政预算（最终稿） 2_2016年市本级财政预算（第十五稿）" xfId="889"/>
    <cellStyle name="差_2015年市本级财政预算（最终稿） 2_2016年市本级财政预算（省厅检查公开版）" xfId="890"/>
    <cellStyle name="差_2015年市本级财政预算（最终稿） 2_2016年市本级财政预算（印刷版）" xfId="891"/>
    <cellStyle name="差_2015年市本级财政预算（最终稿） 2_2017年市本级财政预算（格式）" xfId="892"/>
    <cellStyle name="差_2015年永州市财政总收入指导性意见表（12.24）" xfId="893"/>
    <cellStyle name="差_2016年市本级非税收入调控明细表（正稿）" xfId="894"/>
    <cellStyle name="差_2016年市本级非税收入调控明细表（正稿） 2" xfId="895"/>
    <cellStyle name="差_2016年市本级非税收入调控明细表（正稿） 2_2016年市本级财政预算（第十五稿）" xfId="896"/>
    <cellStyle name="差_2016年市本级非税收入调控明细表（正稿） 2_2016年市本级财政预算（省厅检查公开版）" xfId="897"/>
    <cellStyle name="差_2016年市本级非税收入调控明细表（正稿） 2_2016年市本级财政预算（印刷版）" xfId="898"/>
    <cellStyle name="差_2016年市本级非税收入调控明细表（正稿） 2_2017年市本级财政预算（格式）" xfId="899"/>
    <cellStyle name="差_2016年市本级社会保险基金预算（市本级报人大）" xfId="900"/>
    <cellStyle name="差_2016年市本级社会保险基金预算（市本级报人大） 2" xfId="901"/>
    <cellStyle name="差_2016年市本级社会保险基金预算（市本级报人大） 2_2016年市本级财政预算（第十五稿）" xfId="902"/>
    <cellStyle name="差_2016年市本级社会保险基金预算（市本级报人大） 2_2016年市本级财政预算（省厅检查公开版）" xfId="903"/>
    <cellStyle name="差_2016年市本级社会保险基金预算（市本级报人大） 2_2016年市本级财政预算（印刷版）" xfId="904"/>
    <cellStyle name="差_2016年市本级社会保险基金预算（市本级报人大） 2_2017年市本级财政预算（格式）" xfId="905"/>
    <cellStyle name="差_2016年收入预算（12月15日 15%）" xfId="906"/>
    <cellStyle name="差_2016年维护费和用电附加基金预算(12.2)" xfId="907"/>
    <cellStyle name="差_2016年维护费和用电附加基金预算(12.2) 2" xfId="908"/>
    <cellStyle name="差_2016年维护费和用电附加基金预算(12.2) 2_2016年市本级财政预算（第十五稿）" xfId="909"/>
    <cellStyle name="差_2016年维护费和用电附加基金预算(12.2) 2_2016年市本级财政预算（省厅检查公开版）" xfId="910"/>
    <cellStyle name="差_2016年维护费和用电附加基金预算(12.2) 2_2016年市本级财政预算（印刷版）" xfId="911"/>
    <cellStyle name="差_2016年维护费和用电附加基金预算(12.2) 2_2017年市本级财政预算（格式）" xfId="912"/>
    <cellStyle name="差_2016年维护费和用电附加基金预算(12.6)" xfId="913"/>
    <cellStyle name="差_2016年维护费和用电附加基金预算(12.6) 2" xfId="914"/>
    <cellStyle name="差_2016年维护费和用电附加基金预算(12.6) 2_2016年市本级财政预算（第十五稿）" xfId="915"/>
    <cellStyle name="差_2016年维护费和用电附加基金预算(12.6) 2_2016年市本级财政预算（省厅检查公开版）" xfId="916"/>
    <cellStyle name="差_2016年维护费和用电附加基金预算(12.6) 2_2016年市本级财政预算（印刷版）" xfId="917"/>
    <cellStyle name="差_2016年维护费和用电附加基金预算(12.6) 2_2017年市本级财政预算（格式）" xfId="918"/>
    <cellStyle name="差_2016年永州市本级国有企业资本经营预算表" xfId="919"/>
    <cellStyle name="差_2016年永州市本级国有企业资本经营预算表 2" xfId="920"/>
    <cellStyle name="差_2016年永州市本级国有企业资本经营预算表 2_2016年市本级财政预算（第十五稿）" xfId="921"/>
    <cellStyle name="差_2016年永州市本级国有企业资本经营预算表 2_2016年市本级财政预算（省厅检查公开版）" xfId="922"/>
    <cellStyle name="差_2016年永州市本级国有企业资本经营预算表 2_2016年市本级财政预算（印刷版）" xfId="923"/>
    <cellStyle name="差_2016年永州市本级国有企业资本经营预算表 2_2017年市本级财政预算（格式）" xfId="924"/>
    <cellStyle name="差_2016年永州市本级政府性基金预算安排汇总表" xfId="925"/>
    <cellStyle name="差_2016年永州市本级政府性基金预算安排汇总表 2" xfId="926"/>
    <cellStyle name="差_2016年永州市本级政府性基金预算安排汇总表 2_2016年市本级财政预算（第十五稿）" xfId="927"/>
    <cellStyle name="差_2016年永州市本级政府性基金预算安排汇总表 2_2016年市本级财政预算（省厅检查公开版）" xfId="928"/>
    <cellStyle name="差_2016年永州市本级政府性基金预算安排汇总表 2_2016年市本级财政预算（印刷版）" xfId="929"/>
    <cellStyle name="差_2016年永州市本级政府性基金预算安排汇总表 2_2017年市本级财政预算（格式）" xfId="930"/>
    <cellStyle name="差_2017年市本级国有资源计划汇总表（三）" xfId="931"/>
    <cellStyle name="差_2017年市本级土地出让金基金预算草案" xfId="932"/>
    <cellStyle name="差_2017年市本级专项收入计划汇总表（二）" xfId="933"/>
    <cellStyle name="差_2019年市本级财政收入分项目预计完成情况" xfId="934"/>
    <cellStyle name="差_530623_2006年县级财政报表附表" xfId="935"/>
    <cellStyle name="差_530623_2006年县级财政报表附表_2015年财政收入预计完成情况表" xfId="936"/>
    <cellStyle name="差_530629_2006年县级财政报表附表" xfId="937"/>
    <cellStyle name="差_530629_2006年县级财政报表附表_2015年财政收入预计完成情况表" xfId="938"/>
    <cellStyle name="差_530629_2006年县级财政报表附表_2015年财政收入预计完成情况表(12.18)" xfId="939"/>
    <cellStyle name="差_5334_2006年迪庆县级财政报表附表" xfId="940"/>
    <cellStyle name="差_5334_2006年迪庆县级财政报表附表_2015年财政收入预计完成情况表" xfId="941"/>
    <cellStyle name="差_5334_2006年迪庆县级财政报表附表_2015年财政收入预计完成情况表(12.18)" xfId="942"/>
    <cellStyle name="差_Book1" xfId="943"/>
    <cellStyle name="差_Book1_1" xfId="944"/>
    <cellStyle name="差_Book1_1_2012年市与县区财政决算结算事项计算表（2012.12.11）" xfId="945"/>
    <cellStyle name="差_Book1_1_2015年财政收入预计完成情况表" xfId="946"/>
    <cellStyle name="差_Book1_1_2015年财政收入预计完成情况表(12.18)" xfId="947"/>
    <cellStyle name="差_Book1_1_2016年收入预算（12月15日 15%）" xfId="948"/>
    <cellStyle name="差_Book1_2" xfId="949"/>
    <cellStyle name="差_Book1_2_2012年市与县区财政决算结算事项计算表（2012.12.11）" xfId="950"/>
    <cellStyle name="差_Book1_2_2015年财政收入预计完成情况表" xfId="951"/>
    <cellStyle name="差_Book1_2012年市与县区财政决算结算事项计算表（2012.12.11）" xfId="952"/>
    <cellStyle name="差_Book1_2015年财政收入预计完成情况表" xfId="953"/>
    <cellStyle name="差_Book1_2015年财政收入预计完成情况表(12.18)" xfId="954"/>
    <cellStyle name="差_Book1_2015年财政收入预计完成情况表(12.18)_201902进度表（2019.3.1）" xfId="955"/>
    <cellStyle name="差_Book1_2015年财政收入预计完成情况表(12.18)_201903进度表" xfId="956"/>
    <cellStyle name="差_Book1_2015年财政收入预计完成情况表(12.18)_201904进度表" xfId="957"/>
    <cellStyle name="差_Book1_2015年财政收入预计完成情况表(12.18)_2019年3月永州市一般公共预算收支预计表（20190327）" xfId="958"/>
    <cellStyle name="差_Book1_2015年财政收入预计完成情况表(12.18)_2019年3月永州市一般公共预算收支预计表（20190327）_201903进度表" xfId="959"/>
    <cellStyle name="差_Book1_2015年财政收入预计完成情况表(12.18)_2019年3月永州市一般公共预算收支预计表（20190327）_201904进度表" xfId="960"/>
    <cellStyle name="差_Book1_2015年财政收入预计完成情况表_201902进度表（2019.3.1）" xfId="961"/>
    <cellStyle name="差_Book1_2015年财政收入预计完成情况表_201903进度表" xfId="962"/>
    <cellStyle name="差_Book1_2015年财政收入预计完成情况表_201904进度表" xfId="963"/>
    <cellStyle name="差_Book1_2015年财政收入预计完成情况表_2019年3月永州市一般公共预算收支预计表（20190327）" xfId="964"/>
    <cellStyle name="差_Book1_2015年财政收入预计完成情况表_2019年3月永州市一般公共预算收支预计表（20190327）_201903进度表" xfId="965"/>
    <cellStyle name="差_Book1_2015年财政收入预计完成情况表_2019年3月永州市一般公共预算收支预计表（20190327）_201904进度表" xfId="966"/>
    <cellStyle name="差_Book1_2016年收入预算（12月15日 15%）" xfId="967"/>
    <cellStyle name="差_Book1_3" xfId="968"/>
    <cellStyle name="差_Book1_4" xfId="969"/>
    <cellStyle name="差_Book1_Book1" xfId="970"/>
    <cellStyle name="差_Book1_县公司" xfId="971"/>
    <cellStyle name="差_Book1_银行账户情况表_2010年12月" xfId="972"/>
    <cellStyle name="差_Book2" xfId="973"/>
    <cellStyle name="差_Book2_2015年财政收入预计完成情况表" xfId="974"/>
    <cellStyle name="差_Book2_2015年财政收入预计完成情况表(12.18)" xfId="975"/>
    <cellStyle name="差_M01-2(州市补助收入)" xfId="976"/>
    <cellStyle name="差_M01-2(州市补助收入)_2015年财政收入预计完成情况表" xfId="977"/>
    <cellStyle name="差_M01-2(州市补助收入)_2015年财政收入预计完成情况表(12.18)" xfId="978"/>
    <cellStyle name="差_M03" xfId="979"/>
    <cellStyle name="差_M03_2015年财政收入预计完成情况表" xfId="980"/>
    <cellStyle name="差_M03_2015年财政收入预计完成情况表(12.18)" xfId="981"/>
    <cellStyle name="差_不用软件计算9.1不考虑经费管理评价xl" xfId="982"/>
    <cellStyle name="差_不用软件计算9.1不考虑经费管理评价xl_2015年财政收入预计完成情况表" xfId="983"/>
    <cellStyle name="差_不用软件计算9.1不考虑经费管理评价xl_2015年财政收入预计完成情况表(12.18)" xfId="984"/>
    <cellStyle name="差_财政供养人员" xfId="985"/>
    <cellStyle name="差_财政供养人员_2015年财政收入预计完成情况表" xfId="986"/>
    <cellStyle name="差_财政供养人员_2015年财政收入预计完成情况表(12.18)" xfId="987"/>
    <cellStyle name="差_财政支出对上级的依赖程度" xfId="988"/>
    <cellStyle name="差_财政支出对上级的依赖程度_2015年财政收入预计完成情况表" xfId="989"/>
    <cellStyle name="差_财政支出对上级的依赖程度_2015年财政收入预计完成情况表(12.18)" xfId="990"/>
    <cellStyle name="差_城建部门" xfId="991"/>
    <cellStyle name="差_城建部门_2015年财政收入预计完成情况表" xfId="992"/>
    <cellStyle name="差_城建部门_2015年财政收入预计完成情况表(12.18)" xfId="993"/>
    <cellStyle name="差_地方配套按人均增幅控制8.30xl" xfId="994"/>
    <cellStyle name="差_地方配套按人均增幅控制8.30xl_2015年财政收入预计完成情况表" xfId="995"/>
    <cellStyle name="差_地方配套按人均增幅控制8.30xl_2015年财政收入预计完成情况表(12.18)" xfId="996"/>
    <cellStyle name="差_地方配套按人均增幅控制8.30一般预算平均增幅、人均可用财力平均增幅两次控制、社会治安系数调整、案件数调整xl" xfId="997"/>
    <cellStyle name="差_地方配套按人均增幅控制8.30一般预算平均增幅、人均可用财力平均增幅两次控制、社会治安系数调整、案件数调整xl_2015年财政收入预计完成情况表" xfId="998"/>
    <cellStyle name="差_地方配套按人均增幅控制8.30一般预算平均增幅、人均可用财力平均增幅两次控制、社会治安系数调整、案件数调整xl_2015年财政收入预计完成情况表(12.18)" xfId="999"/>
    <cellStyle name="差_地方配套按人均增幅控制8.31（调整结案率后）xl" xfId="1000"/>
    <cellStyle name="差_地方配套按人均增幅控制8.31（调整结案率后）xl_2015年财政收入预计完成情况表" xfId="1001"/>
    <cellStyle name="差_地方配套按人均增幅控制8.31（调整结案率后）xl_2015年财政收入预计完成情况表(12.18)" xfId="1002"/>
    <cellStyle name="差_地税截止12月29日政府口径完成情况表" xfId="1003"/>
    <cellStyle name="差_第五部分(才淼、饶永宏）" xfId="1004"/>
    <cellStyle name="差_第五部分(才淼、饶永宏）_2015年财政收入预计完成情况表" xfId="1005"/>
    <cellStyle name="差_第五部分(才淼、饶永宏）_2015年财政收入预计完成情况表(12.18)" xfId="1006"/>
    <cellStyle name="差_第一部分：综合全" xfId="1007"/>
    <cellStyle name="差_第一部分：综合全_2015年财政收入预计完成情况表" xfId="1008"/>
    <cellStyle name="差_第一部分：综合全_2015年财政收入预计完成情况表(12.18)" xfId="1009"/>
    <cellStyle name="差_复件 201908进度表" xfId="1010"/>
    <cellStyle name="差_副本73283696546880457822010-04-29" xfId="1011"/>
    <cellStyle name="差_副本73283696546880457822010-04-29 2" xfId="1012"/>
    <cellStyle name="差_副本73283696546880457822010-04-29 2_2015年财政收入预计完成情况表" xfId="1013"/>
    <cellStyle name="差_副本73283696546880457822010-04-29 2_2015年财政收入预计完成情况表(12.18)" xfId="1014"/>
    <cellStyle name="差_副本73283696546880457822010-04-29_2015年财政收入预计完成情况表" xfId="1015"/>
    <cellStyle name="差_副本73283696546880457822010-04-29_2015年财政收入预计完成情况表(12.18)" xfId="1016"/>
    <cellStyle name="差_高中教师人数（教育厅1.6日提供）" xfId="1017"/>
    <cellStyle name="差_高中教师人数（教育厅1.6日提供）_2015年财政收入预计完成情况表" xfId="1018"/>
    <cellStyle name="差_高中教师人数（教育厅1.6日提供）_2015年财政收入预计完成情况表(12.18)" xfId="1019"/>
    <cellStyle name="差_湖南地税201406(汇总数不含代征)" xfId="1020"/>
    <cellStyle name="差_汇总" xfId="1021"/>
    <cellStyle name="差_汇总_2015年财政收入预计完成情况表" xfId="1022"/>
    <cellStyle name="差_汇总_2015年财政收入预计完成情况表(12.18)" xfId="1023"/>
    <cellStyle name="差_汇总-县级财政报表附表" xfId="1024"/>
    <cellStyle name="差_汇总-县级财政报表附表_2015年财政收入预计完成情况表" xfId="1025"/>
    <cellStyle name="差_基础数据分析" xfId="1026"/>
    <cellStyle name="差_基础数据分析_2015年财政收入预计完成情况表" xfId="1027"/>
    <cellStyle name="差_基础数据分析_2015年财政收入预计完成情况表(12.18)" xfId="1028"/>
    <cellStyle name="差_检验表" xfId="1029"/>
    <cellStyle name="差_检验表（调整后）" xfId="1030"/>
    <cellStyle name="差_检验表（调整后）_2015年财政收入预计完成情况表" xfId="1031"/>
    <cellStyle name="差_检验表（调整后）_2015年财政收入预计完成情况表(12.18)" xfId="1032"/>
    <cellStyle name="差_检验表_2015年财政收入预计完成情况表" xfId="1033"/>
    <cellStyle name="差_检验表_2015年财政收入预计完成情况表(12.18)" xfId="1034"/>
    <cellStyle name="差_建行" xfId="1035"/>
    <cellStyle name="差_奖励补助测算5.22测试" xfId="1036"/>
    <cellStyle name="差_奖励补助测算5.22测试_2015年财政收入预计完成情况表" xfId="1037"/>
    <cellStyle name="差_奖励补助测算5.22测试_2015年财政收入预计完成情况表(12.18)" xfId="1038"/>
    <cellStyle name="差_奖励补助测算5.23新" xfId="1039"/>
    <cellStyle name="差_奖励补助测算5.23新_2015年财政收入预计完成情况表" xfId="1040"/>
    <cellStyle name="差_奖励补助测算5.23新_2015年财政收入预计完成情况表(12.18)" xfId="1041"/>
    <cellStyle name="差_奖励补助测算5.24冯铸" xfId="1042"/>
    <cellStyle name="差_奖励补助测算5.24冯铸_2015年财政收入预计完成情况表" xfId="1043"/>
    <cellStyle name="差_奖励补助测算5.24冯铸_2015年财政收入预计完成情况表(12.18)" xfId="1044"/>
    <cellStyle name="差_奖励补助测算7.23" xfId="1045"/>
    <cellStyle name="差_奖励补助测算7.23_2015年财政收入预计完成情况表" xfId="1046"/>
    <cellStyle name="差_奖励补助测算7.23_2015年财政收入预计完成情况表(12.18)" xfId="1047"/>
    <cellStyle name="差_奖励补助测算7.25" xfId="1048"/>
    <cellStyle name="差_奖励补助测算7.25 (version 1) (version 1)" xfId="1049"/>
    <cellStyle name="差_奖励补助测算7.25 (version 1) (version 1)_2015年财政收入预计完成情况表" xfId="1050"/>
    <cellStyle name="差_奖励补助测算7.25 (version 1) (version 1)_2015年财政收入预计完成情况表(12.18)" xfId="1051"/>
    <cellStyle name="差_奖励补助测算7.25_2015年财政收入预计完成情况表" xfId="1052"/>
    <cellStyle name="差_奖励补助测算7.25_2015年财政收入预计完成情况表(12.18)" xfId="1053"/>
    <cellStyle name="差_教师绩效工资测算表（离退休按各地上报数测算）2009年1月1日" xfId="1054"/>
    <cellStyle name="差_教师绩效工资测算表（离退休按各地上报数测算）2009年1月1日_2015年财政收入预计完成情况表" xfId="1055"/>
    <cellStyle name="差_教师绩效工资测算表（离退休按各地上报数测算）2009年1月1日_2015年财政收入预计完成情况表(12.18)" xfId="1056"/>
    <cellStyle name="差_教育厅提供义务教育及高中教师人数（2009年1月6日）" xfId="1057"/>
    <cellStyle name="差_教育厅提供义务教育及高中教师人数（2009年1月6日）_2015年财政收入预计完成情况表" xfId="1058"/>
    <cellStyle name="差_教育厅提供义务教育及高中教师人数（2009年1月6日）_2015年财政收入预计完成情况表(12.18)" xfId="1059"/>
    <cellStyle name="差_冷区附" xfId="1060"/>
    <cellStyle name="差_历年教师人数" xfId="1061"/>
    <cellStyle name="差_历年教师人数_2015年财政收入预计完成情况表" xfId="1062"/>
    <cellStyle name="差_历年教师人数_2015年财政收入预计完成情况表(12.18)" xfId="1063"/>
    <cellStyle name="差_丽江汇总" xfId="1064"/>
    <cellStyle name="差_丽江汇总_2015年财政收入预计完成情况表" xfId="1065"/>
    <cellStyle name="差_丽江汇总_2015年财政收入预计完成情况表(12.18)" xfId="1066"/>
    <cellStyle name="差_人员经费及公用经费" xfId="1067"/>
    <cellStyle name="差_人员经费及公用经费_2016年市本级财政预算（第十五稿）" xfId="1068"/>
    <cellStyle name="差_人员经费及公用经费_2016年市本级财政预算（省厅检查公开版）" xfId="1069"/>
    <cellStyle name="差_人员经费及公用经费_2016年市本级财政预算（印刷版）" xfId="1070"/>
    <cellStyle name="差_人员经费及公用经费_2017年市本级财政预算（格式）" xfId="1071"/>
    <cellStyle name="差_三季度－表二" xfId="1072"/>
    <cellStyle name="差_三季度－表二_2015年财政收入预计完成情况表" xfId="1073"/>
    <cellStyle name="差_三季度－表二_2015年财政收入预计完成情况表(12.18)" xfId="1074"/>
    <cellStyle name="差_市附" xfId="1075"/>
    <cellStyle name="差_万  照同志(财政厅)(2017-07-04_18：27：49)发：全省2017.06分析表（提供）" xfId="1076"/>
    <cellStyle name="差_卫生部门" xfId="1077"/>
    <cellStyle name="差_卫生部门_2015年财政收入预计完成情况表" xfId="1078"/>
    <cellStyle name="差_卫生部门_2015年财政收入预计完成情况表(12.18)" xfId="1079"/>
    <cellStyle name="差_文体广播部门" xfId="1080"/>
    <cellStyle name="差_文体广播部门_2015年财政收入预计完成情况表" xfId="1081"/>
    <cellStyle name="差_文体广播部门_2015年财政收入预计完成情况表(12.18)" xfId="1082"/>
    <cellStyle name="差_污水处理费基金预算(下河线）" xfId="1083"/>
    <cellStyle name="差_污水处理费基金预算(下河线）_2018年市本级财政预算（第十三稿）" xfId="1084"/>
    <cellStyle name="差_下半年禁毒办案经费分配2544.3万元" xfId="1085"/>
    <cellStyle name="差_下半年禁毒办案经费分配2544.3万元_2015年财政收入预计完成情况表" xfId="1086"/>
    <cellStyle name="差_下半年禁毒办案经费分配2544.3万元_2015年财政收入预计完成情况表(12.18)" xfId="1087"/>
    <cellStyle name="差_下半年禁吸戒毒经费1000万元" xfId="1088"/>
    <cellStyle name="差_下半年禁吸戒毒经费1000万元_2015年财政收入预计完成情况表" xfId="1089"/>
    <cellStyle name="差_下半年禁吸戒毒经费1000万元_2015年财政收入预计完成情况表(12.18)" xfId="1090"/>
    <cellStyle name="差_县公司" xfId="1091"/>
    <cellStyle name="差_县级公安机关公用经费标准奖励测算方案（定稿）" xfId="1092"/>
    <cellStyle name="差_县级公安机关公用经费标准奖励测算方案（定稿）_2015年财政收入预计完成情况表" xfId="1093"/>
    <cellStyle name="差_县级公安机关公用经费标准奖励测算方案（定稿）_2015年财政收入预计完成情况表(12.18)" xfId="1094"/>
    <cellStyle name="差_县级基础数据" xfId="1095"/>
    <cellStyle name="差_县级基础数据_2015年财政收入预计完成情况表" xfId="1096"/>
    <cellStyle name="差_县级基础数据_2015年财政收入预计完成情况表(12.18)" xfId="1097"/>
    <cellStyle name="差_肖  俊同志(财政厅)(2017-01-05_12：01：33)发：（收入提供市州1.5）全省2016.12分析过渡表" xfId="1098"/>
    <cellStyle name="差_业务工作量指标" xfId="1099"/>
    <cellStyle name="差_业务工作量指标_2015年财政收入预计完成情况表" xfId="1100"/>
    <cellStyle name="差_业务工作量指标_2015年财政收入预计完成情况表(12.18)" xfId="1101"/>
    <cellStyle name="差_义务教育阶段教职工人数（教育厅提供最终）" xfId="1102"/>
    <cellStyle name="差_义务教育阶段教职工人数（教育厅提供最终）_2015年财政收入预计完成情况表" xfId="1103"/>
    <cellStyle name="差_义务教育阶段教职工人数（教育厅提供最终）_2015年财政收入预计完成情况表(12.18)" xfId="1104"/>
    <cellStyle name="差_银行账户情况表_2010年12月" xfId="1105"/>
    <cellStyle name="差_云南农村义务教育统计表" xfId="1106"/>
    <cellStyle name="差_云南农村义务教育统计表_2015年财政收入预计完成情况表" xfId="1107"/>
    <cellStyle name="差_云南农村义务教育统计表_2015年财政收入预计完成情况表(12.18)" xfId="1108"/>
    <cellStyle name="差_云南省2008年中小学教师人数统计表" xfId="1109"/>
    <cellStyle name="差_云南省2008年中小学教师人数统计表_2015年财政收入预计完成情况表" xfId="1110"/>
    <cellStyle name="差_云南省2008年中小学教师人数统计表_2015年财政收入预计完成情况表(12.18)" xfId="1111"/>
    <cellStyle name="差_云南省2008年中小学教职工情况（教育厅提供20090101加工整理）" xfId="1112"/>
    <cellStyle name="差_云南省2008年中小学教职工情况（教育厅提供20090101加工整理）_2015年财政收入预计完成情况表" xfId="1113"/>
    <cellStyle name="差_云南省2008年中小学教职工情况（教育厅提供20090101加工整理）_2015年财政收入预计完成情况表(12.18)" xfId="1114"/>
    <cellStyle name="差_云南省2008年转移支付测算——州市本级考核部分及政策性测算" xfId="1115"/>
    <cellStyle name="差_云南省2008年转移支付测算——州市本级考核部分及政策性测算_2015年财政收入预计完成情况表" xfId="1116"/>
    <cellStyle name="差_云南省2008年转移支付测算——州市本级考核部分及政策性测算_2015年财政收入预计完成情况表(12.18)" xfId="1117"/>
    <cellStyle name="差_云南水利电力有限公司" xfId="1118"/>
    <cellStyle name="差_长沙" xfId="1119"/>
    <cellStyle name="差_指标四" xfId="1120"/>
    <cellStyle name="差_指标四_2015年财政收入预计完成情况表" xfId="1121"/>
    <cellStyle name="差_指标四_2015年财政收入预计完成情况表(12.18)" xfId="1122"/>
    <cellStyle name="差_指标五" xfId="1123"/>
    <cellStyle name="差_指标五_2015年财政收入预计完成情况表" xfId="1124"/>
    <cellStyle name="差_指标五_2015年财政收入预计完成情况表(12.18)" xfId="1125"/>
    <cellStyle name="差_周  杰同志(财政厅)(2018-05-08_13：33：47)发：全省2018.04分析表（提供）" xfId="1126"/>
    <cellStyle name="常规" xfId="0" builtinId="0"/>
    <cellStyle name="常规 10" xfId="1127"/>
    <cellStyle name="常规 10 2" xfId="1128"/>
    <cellStyle name="常规 10 2 2" xfId="1129"/>
    <cellStyle name="常规 10 2 3" xfId="1130"/>
    <cellStyle name="常规 10 2 4" xfId="1131"/>
    <cellStyle name="常规 10 3" xfId="1132"/>
    <cellStyle name="常规 10 3 2" xfId="1133"/>
    <cellStyle name="常规 10 3 3" xfId="1134"/>
    <cellStyle name="常规 10 3 4" xfId="1135"/>
    <cellStyle name="常规 10 4" xfId="1136"/>
    <cellStyle name="常规 10 4 2" xfId="1137"/>
    <cellStyle name="常规 10 4 3" xfId="1138"/>
    <cellStyle name="常规 10 4 4" xfId="1139"/>
    <cellStyle name="常规 10 5" xfId="1140"/>
    <cellStyle name="常规 10 6" xfId="1141"/>
    <cellStyle name="常规 10 7" xfId="1142"/>
    <cellStyle name="常规 10 8" xfId="1143"/>
    <cellStyle name="常规 10 9" xfId="1144"/>
    <cellStyle name="常规 10_2018年市本级财政预算（印刷版第2稿）" xfId="1145"/>
    <cellStyle name="常规 11" xfId="1146"/>
    <cellStyle name="常规 11 2" xfId="1147"/>
    <cellStyle name="常规 11 2 2" xfId="1148"/>
    <cellStyle name="常规 11 2 3" xfId="1149"/>
    <cellStyle name="常规 11 2 4" xfId="1150"/>
    <cellStyle name="常规 11 2_Book1" xfId="1151"/>
    <cellStyle name="常规 11 3" xfId="1152"/>
    <cellStyle name="常规 11 3 2" xfId="1153"/>
    <cellStyle name="常规 11 3 3" xfId="1154"/>
    <cellStyle name="常规 11 3 4" xfId="1155"/>
    <cellStyle name="常规 11 4" xfId="1156"/>
    <cellStyle name="常规 11 4 2" xfId="1157"/>
    <cellStyle name="常规 11 4 3" xfId="1158"/>
    <cellStyle name="常规 11 4 4" xfId="1159"/>
    <cellStyle name="常规 11 5" xfId="1160"/>
    <cellStyle name="常规 11 6" xfId="1161"/>
    <cellStyle name="常规 11 7" xfId="1162"/>
    <cellStyle name="常规 11 8" xfId="1163"/>
    <cellStyle name="常规 11 9" xfId="1164"/>
    <cellStyle name="常规 11_2016年收入预算（12月15日 15%）" xfId="1165"/>
    <cellStyle name="常规 12" xfId="1166"/>
    <cellStyle name="常规 12 2" xfId="1167"/>
    <cellStyle name="常规 12 2 2" xfId="1168"/>
    <cellStyle name="常规 12 2 3" xfId="1169"/>
    <cellStyle name="常规 12 2 4" xfId="1170"/>
    <cellStyle name="常规 12 3" xfId="1171"/>
    <cellStyle name="常规 12 3 2" xfId="1172"/>
    <cellStyle name="常规 12 3 3" xfId="1173"/>
    <cellStyle name="常规 12 3 4" xfId="1174"/>
    <cellStyle name="常规 12 4" xfId="1175"/>
    <cellStyle name="常规 12 4 2" xfId="1176"/>
    <cellStyle name="常规 12 4 3" xfId="1177"/>
    <cellStyle name="常规 12 4 4" xfId="1178"/>
    <cellStyle name="常规 12 5" xfId="1179"/>
    <cellStyle name="常规 12 6" xfId="1180"/>
    <cellStyle name="常规 12 7" xfId="1181"/>
    <cellStyle name="常规 12 8" xfId="1182"/>
    <cellStyle name="常规 12 9" xfId="1183"/>
    <cellStyle name="常规 12_2018年市本级财政预算（印刷版第2稿）" xfId="1184"/>
    <cellStyle name="常规 13" xfId="1185"/>
    <cellStyle name="常规 13 2" xfId="1186"/>
    <cellStyle name="常规 13 3" xfId="1187"/>
    <cellStyle name="常规 13 4" xfId="1188"/>
    <cellStyle name="常规 13 5" xfId="1189"/>
    <cellStyle name="常规 13 6" xfId="1190"/>
    <cellStyle name="常规 13_2018年市本级财政预算（印刷版第2稿）" xfId="1191"/>
    <cellStyle name="常规 14" xfId="1192"/>
    <cellStyle name="常规 14 2" xfId="1193"/>
    <cellStyle name="常规 14_2018年市本级财政预算（印刷版第2稿）" xfId="1194"/>
    <cellStyle name="常规 15" xfId="1195"/>
    <cellStyle name="常规 15 2" xfId="1196"/>
    <cellStyle name="常规 15_2018年市本级财政预算（印刷版第2稿）" xfId="1197"/>
    <cellStyle name="常规 16" xfId="1198"/>
    <cellStyle name="常规 16 2" xfId="1199"/>
    <cellStyle name="常规 16 3" xfId="1200"/>
    <cellStyle name="常规 16 4" xfId="1201"/>
    <cellStyle name="常规 16 5" xfId="1202"/>
    <cellStyle name="常规 16 6" xfId="1203"/>
    <cellStyle name="常规 16_2018年市本级财政预算（印刷版第2稿）" xfId="1204"/>
    <cellStyle name="常规 17" xfId="1205"/>
    <cellStyle name="常规 17 2" xfId="1206"/>
    <cellStyle name="常规 17 4" xfId="1207"/>
    <cellStyle name="常规 17_2018年市本级财政预算（印刷版第2稿）" xfId="1208"/>
    <cellStyle name="常规 18" xfId="1209"/>
    <cellStyle name="常规 18 2" xfId="1210"/>
    <cellStyle name="常规 18_2018年市本级财政预算（印刷版第2稿）" xfId="1211"/>
    <cellStyle name="常规 19" xfId="1212"/>
    <cellStyle name="常规 19 2" xfId="1213"/>
    <cellStyle name="常规 19_2018年市本级财政预算（印刷版第2稿）" xfId="1214"/>
    <cellStyle name="常规 2" xfId="1"/>
    <cellStyle name="常规 2 10" xfId="1215"/>
    <cellStyle name="常规 2 11" xfId="1216"/>
    <cellStyle name="常规 2 12" xfId="1217"/>
    <cellStyle name="常规 2 13" xfId="1218"/>
    <cellStyle name="常规 2 14" xfId="1219"/>
    <cellStyle name="常规 2 2" xfId="1220"/>
    <cellStyle name="常规 2 2 2" xfId="1221"/>
    <cellStyle name="常规 2 2_2015年财政收入预计完成情况表" xfId="1222"/>
    <cellStyle name="常规 2 3" xfId="1223"/>
    <cellStyle name="常规 2 3 2" xfId="1224"/>
    <cellStyle name="常规 2 3 4" xfId="1225"/>
    <cellStyle name="常规 2 3_2012年市与县区财政决算结算事项计算表（2012.12.11）" xfId="1226"/>
    <cellStyle name="常规 2 4" xfId="1227"/>
    <cellStyle name="常规 2 4 2" xfId="1228"/>
    <cellStyle name="常规 2 4_2012年市与县区财政决算结算事项计算表（2012.12.11）" xfId="1229"/>
    <cellStyle name="常规 2 5" xfId="1230"/>
    <cellStyle name="常规 2 5 2" xfId="1231"/>
    <cellStyle name="常规 2 5_2015年财政收入预计完成情况表" xfId="1232"/>
    <cellStyle name="常规 2 6" xfId="1233"/>
    <cellStyle name="常规 2 7" xfId="1234"/>
    <cellStyle name="常规 2 8" xfId="1235"/>
    <cellStyle name="常规 2 9" xfId="1236"/>
    <cellStyle name="常规 2_02-2008决算报表格式" xfId="1237"/>
    <cellStyle name="常规 20" xfId="1238"/>
    <cellStyle name="常规 20 2" xfId="1239"/>
    <cellStyle name="常规 20_2018年市本级财政预算（印刷版第2稿）" xfId="1240"/>
    <cellStyle name="常规 21" xfId="1241"/>
    <cellStyle name="常规 21 2" xfId="1242"/>
    <cellStyle name="常规 21_2018年市本级财政预算（印刷版第2稿）" xfId="1243"/>
    <cellStyle name="常规 22" xfId="1244"/>
    <cellStyle name="常规 22 2" xfId="1245"/>
    <cellStyle name="常规 22_2018年市本级财政预算（印刷版第2稿）" xfId="1246"/>
    <cellStyle name="常规 23" xfId="1247"/>
    <cellStyle name="常规 23 2" xfId="1248"/>
    <cellStyle name="常规 23_2018年市本级财政预算（印刷版第2稿）" xfId="1249"/>
    <cellStyle name="常规 24" xfId="1250"/>
    <cellStyle name="常规 24 2" xfId="1251"/>
    <cellStyle name="常规 24_2018年市本级财政预算（印刷版第2稿）" xfId="1252"/>
    <cellStyle name="常规 25" xfId="1253"/>
    <cellStyle name="常规 25 2" xfId="1254"/>
    <cellStyle name="常规 25_2018年市本级财政预算（印刷版第2稿）" xfId="1255"/>
    <cellStyle name="常规 26" xfId="1256"/>
    <cellStyle name="常规 26 2" xfId="1257"/>
    <cellStyle name="常规 26 3" xfId="1258"/>
    <cellStyle name="常规 26_2018年市本级财政预算（印刷版第2稿）" xfId="1259"/>
    <cellStyle name="常规 27" xfId="1260"/>
    <cellStyle name="常规 27 2" xfId="1261"/>
    <cellStyle name="常规 27_2018年市本级财政预算（印刷版第2稿）" xfId="1262"/>
    <cellStyle name="常规 28" xfId="1263"/>
    <cellStyle name="常规 28 2" xfId="1264"/>
    <cellStyle name="常规 28_2018年市本级财政预算（印刷版第2稿）" xfId="1265"/>
    <cellStyle name="常规 29" xfId="1266"/>
    <cellStyle name="常规 29 2" xfId="1267"/>
    <cellStyle name="常规 29_2018年市本级财政预算（印刷版第2稿）" xfId="1268"/>
    <cellStyle name="常规 3" xfId="1269"/>
    <cellStyle name="常规 3 2" xfId="1270"/>
    <cellStyle name="常规 3 2 2" xfId="1271"/>
    <cellStyle name="常规 3 2 3" xfId="1272"/>
    <cellStyle name="常规 3 2 4" xfId="1273"/>
    <cellStyle name="常规 3 2_2018年市本级财政预算（印刷版第2稿）" xfId="1274"/>
    <cellStyle name="常规 3 3" xfId="1275"/>
    <cellStyle name="常规 3 3 2" xfId="1276"/>
    <cellStyle name="常规 3 3 3" xfId="1277"/>
    <cellStyle name="常规 3 3 4" xfId="1278"/>
    <cellStyle name="常规 3 4" xfId="1279"/>
    <cellStyle name="常规 3 4 2" xfId="1280"/>
    <cellStyle name="常规 3 4 3" xfId="1281"/>
    <cellStyle name="常规 3 4 4" xfId="1282"/>
    <cellStyle name="常规 3 5" xfId="1283"/>
    <cellStyle name="常规 3 6" xfId="1284"/>
    <cellStyle name="常规 3 7" xfId="1285"/>
    <cellStyle name="常规 3 8" xfId="1286"/>
    <cellStyle name="常规 3 9" xfId="1287"/>
    <cellStyle name="常规 3_2015年财政收入预计完成情况表" xfId="1288"/>
    <cellStyle name="常规 30" xfId="1289"/>
    <cellStyle name="常规 30 2" xfId="1290"/>
    <cellStyle name="常规 30_2018年市本级财政预算（印刷版第2稿）" xfId="1291"/>
    <cellStyle name="常规 31" xfId="1292"/>
    <cellStyle name="常规 31 2" xfId="1293"/>
    <cellStyle name="常规 31_2018年市本级财政预算（印刷版第2稿）" xfId="1294"/>
    <cellStyle name="常规 32" xfId="1295"/>
    <cellStyle name="常规 32 2" xfId="1296"/>
    <cellStyle name="常规 32_2018年市本级财政预算（印刷版第2稿）" xfId="1297"/>
    <cellStyle name="常规 33" xfId="1298"/>
    <cellStyle name="常规 33 2" xfId="1299"/>
    <cellStyle name="常规 33_2018年市本级财政预算（印刷版第2稿）" xfId="1300"/>
    <cellStyle name="常规 34" xfId="1301"/>
    <cellStyle name="常规 34 2" xfId="1302"/>
    <cellStyle name="常规 34_2018年市本级财政预算（印刷版第2稿）" xfId="1303"/>
    <cellStyle name="常规 35" xfId="1304"/>
    <cellStyle name="常规 35 2" xfId="1305"/>
    <cellStyle name="常规 35_2018年市本级财政预算（印刷版第2稿）" xfId="1306"/>
    <cellStyle name="常规 36" xfId="1307"/>
    <cellStyle name="常规 36 2" xfId="1308"/>
    <cellStyle name="常规 36_2018年市本级财政预算（印刷版第2稿）" xfId="1309"/>
    <cellStyle name="常规 37" xfId="1310"/>
    <cellStyle name="常规 38" xfId="1311"/>
    <cellStyle name="常规 39" xfId="1312"/>
    <cellStyle name="常规 4" xfId="1313"/>
    <cellStyle name="常规 4 2" xfId="1314"/>
    <cellStyle name="常规 4 2 2" xfId="1315"/>
    <cellStyle name="常规 4 2 3" xfId="1316"/>
    <cellStyle name="常规 4 2 4" xfId="1317"/>
    <cellStyle name="常规 4 2_2015年财政收入预计完成情况表" xfId="1318"/>
    <cellStyle name="常规 4 3" xfId="1319"/>
    <cellStyle name="常规 4 3 2" xfId="1320"/>
    <cellStyle name="常规 4 3 3" xfId="1321"/>
    <cellStyle name="常规 4 3 4" xfId="1322"/>
    <cellStyle name="常规 4 4" xfId="1323"/>
    <cellStyle name="常规 4 4 2" xfId="1324"/>
    <cellStyle name="常规 4 4 3" xfId="1325"/>
    <cellStyle name="常规 4 4 4" xfId="1326"/>
    <cellStyle name="常规 4 5" xfId="1327"/>
    <cellStyle name="常规 4 6" xfId="1328"/>
    <cellStyle name="常规 4_2010年预算申报表(2010-02)" xfId="1329"/>
    <cellStyle name="常规 4_2016年永州市本级政府性基金预算安排汇总表" xfId="1330"/>
    <cellStyle name="常规 40" xfId="1331"/>
    <cellStyle name="常规 41" xfId="1332"/>
    <cellStyle name="常规 42" xfId="1333"/>
    <cellStyle name="常规 43" xfId="1334"/>
    <cellStyle name="常规 44" xfId="1335"/>
    <cellStyle name="常规 5" xfId="1336"/>
    <cellStyle name="常规 5 2" xfId="1337"/>
    <cellStyle name="常规 5 4" xfId="1338"/>
    <cellStyle name="常规 5_2012年市与县区财政决算结算事项计算表（2012.12.11）" xfId="1339"/>
    <cellStyle name="常规 6" xfId="1340"/>
    <cellStyle name="常规 6 2" xfId="1341"/>
    <cellStyle name="常规 6 3" xfId="1342"/>
    <cellStyle name="常规 6 4" xfId="1343"/>
    <cellStyle name="常规 6_2012年市与县区财政决算结算事项计算表（2012.12.11）" xfId="1344"/>
    <cellStyle name="常规 7" xfId="1345"/>
    <cellStyle name="常规 7 2" xfId="1346"/>
    <cellStyle name="常规 7 2 2" xfId="1347"/>
    <cellStyle name="常规 7 2 3" xfId="1348"/>
    <cellStyle name="常规 7 2 4" xfId="1349"/>
    <cellStyle name="常规 7 3" xfId="1350"/>
    <cellStyle name="常规 7 3 2" xfId="1351"/>
    <cellStyle name="常规 7 3 3" xfId="1352"/>
    <cellStyle name="常规 7 3 4" xfId="1353"/>
    <cellStyle name="常规 7 4" xfId="1354"/>
    <cellStyle name="常规 7 4 2" xfId="1355"/>
    <cellStyle name="常规 7 4 3" xfId="1356"/>
    <cellStyle name="常规 7 4 4" xfId="1357"/>
    <cellStyle name="常规 7 5" xfId="1358"/>
    <cellStyle name="常规 7 6" xfId="1359"/>
    <cellStyle name="常规 7 7" xfId="1360"/>
    <cellStyle name="常规 7 8" xfId="1361"/>
    <cellStyle name="常规 7 9" xfId="1362"/>
    <cellStyle name="常规 7_2015年财政收入预计完成情况表" xfId="1363"/>
    <cellStyle name="常规 8" xfId="1364"/>
    <cellStyle name="常规 8 2" xfId="1365"/>
    <cellStyle name="常规 8 2 2" xfId="1366"/>
    <cellStyle name="常规 8 2 3" xfId="1367"/>
    <cellStyle name="常规 8 2 4" xfId="1368"/>
    <cellStyle name="常规 8 2_Book1" xfId="1369"/>
    <cellStyle name="常规 8 3" xfId="1370"/>
    <cellStyle name="常规 8 3 2" xfId="1371"/>
    <cellStyle name="常规 8 3 3" xfId="1372"/>
    <cellStyle name="常规 8 3 4" xfId="1373"/>
    <cellStyle name="常规 8 4" xfId="1374"/>
    <cellStyle name="常规 8 4 2" xfId="1375"/>
    <cellStyle name="常规 8 4 3" xfId="1376"/>
    <cellStyle name="常规 8 4 4" xfId="1377"/>
    <cellStyle name="常规 8 5" xfId="1378"/>
    <cellStyle name="常规 8 6" xfId="1379"/>
    <cellStyle name="常规 8 7" xfId="1380"/>
    <cellStyle name="常规 8 8" xfId="1381"/>
    <cellStyle name="常规 8 9" xfId="1382"/>
    <cellStyle name="常规 8_2012年市与县区财政决算结算事项计算表（2012.12.11）" xfId="1383"/>
    <cellStyle name="常规 9" xfId="1384"/>
    <cellStyle name="常规 9 2" xfId="1385"/>
    <cellStyle name="常规 9_2015年财政收入预计完成情况表" xfId="1386"/>
    <cellStyle name="常规_Sheet1" xfId="1387"/>
    <cellStyle name="常规_市本级企业养老保险08年预算" xfId="1388"/>
    <cellStyle name="超级链接_NEGS" xfId="1389"/>
    <cellStyle name="超链接 2" xfId="1390"/>
    <cellStyle name="分级显示行_1_13区汇总" xfId="1391"/>
    <cellStyle name="分级显示列_1_Book1" xfId="1392"/>
    <cellStyle name="輔色1" xfId="1393"/>
    <cellStyle name="輔色2" xfId="1394"/>
    <cellStyle name="輔色3" xfId="1395"/>
    <cellStyle name="輔色4" xfId="1396"/>
    <cellStyle name="輔色5" xfId="1397"/>
    <cellStyle name="輔色6" xfId="1398"/>
    <cellStyle name="公司标准表" xfId="1399"/>
    <cellStyle name="公司标准表 2" xfId="1400"/>
    <cellStyle name="归盒啦_95" xfId="1401"/>
    <cellStyle name="好 2" xfId="1402"/>
    <cellStyle name="好 2 2" xfId="1403"/>
    <cellStyle name="好 2 2 2" xfId="1404"/>
    <cellStyle name="好 2 3" xfId="1405"/>
    <cellStyle name="好 2 4" xfId="1406"/>
    <cellStyle name="好 3" xfId="1407"/>
    <cellStyle name="好_ 表二" xfId="1408"/>
    <cellStyle name="好_~4190974" xfId="1409"/>
    <cellStyle name="好_~4190974_2015年财政收入预计完成情况表" xfId="1410"/>
    <cellStyle name="好_~4190974_2015年财政收入预计完成情况表(12.18)" xfId="1411"/>
    <cellStyle name="好_~5676413" xfId="1412"/>
    <cellStyle name="好_~5676413_2015年财政收入预计完成情况表" xfId="1413"/>
    <cellStyle name="好_~5676413_2015年财政收入预计完成情况表(12.18)" xfId="1414"/>
    <cellStyle name="好_00省级(打印)" xfId="1415"/>
    <cellStyle name="好_00省级(打印)_2015年财政收入预计完成情况表" xfId="1416"/>
    <cellStyle name="好_00省级(打印)_2015年财政收入预计完成情况表(12.18)" xfId="1417"/>
    <cellStyle name="好_00省级(定稿)" xfId="1418"/>
    <cellStyle name="好_00省级(定稿)_2015年财政收入预计完成情况表" xfId="1419"/>
    <cellStyle name="好_00省级(定稿)_2015年财政收入预计完成情况表(12.18)" xfId="1420"/>
    <cellStyle name="好_03昭通" xfId="1421"/>
    <cellStyle name="好_03昭通_2015年财政收入预计完成情况表" xfId="1422"/>
    <cellStyle name="好_03昭通_2015年财政收入预计完成情况表(12.18)" xfId="1423"/>
    <cellStyle name="好_0502通海县" xfId="1424"/>
    <cellStyle name="好_0502通海县_2015年财政收入预计完成情况表" xfId="1425"/>
    <cellStyle name="好_0502通海县_2015年财政收入预计完成情况表(12.18)" xfId="1426"/>
    <cellStyle name="好_05玉溪" xfId="1427"/>
    <cellStyle name="好_05玉溪_2015年财政收入预计完成情况表" xfId="1428"/>
    <cellStyle name="好_05玉溪_2015年财政收入预计完成情况表(12.18)" xfId="1429"/>
    <cellStyle name="好_0605石屏县" xfId="1430"/>
    <cellStyle name="好_0605石屏县_2015年财政收入预计完成情况表" xfId="1431"/>
    <cellStyle name="好_0605石屏县_2015年财政收入预计完成情况表(12.18)" xfId="1432"/>
    <cellStyle name="好_1003牟定县" xfId="1433"/>
    <cellStyle name="好_1110洱源县" xfId="1434"/>
    <cellStyle name="好_1110洱源县_2015年财政收入预计完成情况表" xfId="1435"/>
    <cellStyle name="好_1110洱源县_2015年财政收入预计完成情况表(12.18)" xfId="1436"/>
    <cellStyle name="好_11大理" xfId="1437"/>
    <cellStyle name="好_11大理_2015年财政收入预计完成情况表" xfId="1438"/>
    <cellStyle name="好_11大理_2015年财政收入预计完成情况表(12.18)" xfId="1439"/>
    <cellStyle name="好_2、土地面积、人口、粮食产量基本情况" xfId="1440"/>
    <cellStyle name="好_2、土地面积、人口、粮食产量基本情况_2015年财政收入预计完成情况表" xfId="1441"/>
    <cellStyle name="好_2、土地面积、人口、粮食产量基本情况_2015年财政收入预计完成情况表(12.18)" xfId="1442"/>
    <cellStyle name="好_2006年分析表" xfId="1443"/>
    <cellStyle name="好_2006年分析表_2015年财政收入预计完成情况表" xfId="1444"/>
    <cellStyle name="好_2006年分析表_2015年财政收入预计完成情况表(12.18)" xfId="1445"/>
    <cellStyle name="好_2006年基础数据" xfId="1446"/>
    <cellStyle name="好_2006年基础数据_2015年财政收入预计完成情况表" xfId="1447"/>
    <cellStyle name="好_2006年基础数据_2015年财政收入预计完成情况表(12.18)" xfId="1448"/>
    <cellStyle name="好_2006年全省财力计算表（中央、决算）" xfId="1449"/>
    <cellStyle name="好_2006年全省财力计算表（中央、决算）_2015年财政收入预计完成情况表" xfId="1450"/>
    <cellStyle name="好_2006年全省财力计算表（中央、决算）_2015年财政收入预计完成情况表(12.18)" xfId="1451"/>
    <cellStyle name="好_2006年水利统计指标统计表" xfId="1452"/>
    <cellStyle name="好_2006年水利统计指标统计表_2015年财政收入预计完成情况表" xfId="1453"/>
    <cellStyle name="好_2006年水利统计指标统计表_2015年财政收入预计完成情况表(12.18)" xfId="1454"/>
    <cellStyle name="好_2006年在职人员情况" xfId="1455"/>
    <cellStyle name="好_2006年在职人员情况_2015年财政收入预计完成情况表" xfId="1456"/>
    <cellStyle name="好_2006年在职人员情况_2015年财政收入预计完成情况表(12.18)" xfId="1457"/>
    <cellStyle name="好_2007年检察院案件数" xfId="1458"/>
    <cellStyle name="好_2007年检察院案件数_2015年财政收入预计完成情况表" xfId="1459"/>
    <cellStyle name="好_2007年检察院案件数_2015年财政收入预计完成情况表(12.18)" xfId="1460"/>
    <cellStyle name="好_2007年可用财力" xfId="1461"/>
    <cellStyle name="好_2007年可用财力_2015年财政收入预计完成情况表" xfId="1462"/>
    <cellStyle name="好_2007年可用财力_2015年财政收入预计完成情况表(12.18)" xfId="1463"/>
    <cellStyle name="好_2007年人员分部门统计表" xfId="1464"/>
    <cellStyle name="好_2007年人员分部门统计表_2015年财政收入预计完成情况表" xfId="1465"/>
    <cellStyle name="好_2007年人员分部门统计表_2015年财政收入预计完成情况表(12.18)" xfId="1466"/>
    <cellStyle name="好_2007年政法部门业务指标" xfId="1467"/>
    <cellStyle name="好_2007年政法部门业务指标_2015年财政收入预计完成情况表" xfId="1468"/>
    <cellStyle name="好_2007年政法部门业务指标_2015年财政收入预计完成情况表(12.18)" xfId="1469"/>
    <cellStyle name="好_2008年县级公安保障标准落实奖励经费分配测算" xfId="1470"/>
    <cellStyle name="好_2008年县级公安保障标准落实奖励经费分配测算_2015年财政收入预计完成情况表" xfId="1471"/>
    <cellStyle name="好_2008年县级公安保障标准落实奖励经费分配测算_2015年财政收入预计完成情况表(12.18)" xfId="1472"/>
    <cellStyle name="好_2008云南省分县市中小学教职工统计表（教育厅提供）" xfId="1473"/>
    <cellStyle name="好_2008云南省分县市中小学教职工统计表（教育厅提供）_2015年财政收入预计完成情况表" xfId="1474"/>
    <cellStyle name="好_2008云南省分县市中小学教职工统计表（教育厅提供）_2015年财政收入预计完成情况表(12.18)" xfId="1475"/>
    <cellStyle name="好_2009年一般性转移支付标准工资" xfId="1476"/>
    <cellStyle name="好_2009年一般性转移支付标准工资_~4190974" xfId="1477"/>
    <cellStyle name="好_2009年一般性转移支付标准工资_~4190974_2015年财政收入预计完成情况表" xfId="1478"/>
    <cellStyle name="好_2009年一般性转移支付标准工资_~4190974_2015年财政收入预计完成情况表(12.18)" xfId="1479"/>
    <cellStyle name="好_2009年一般性转移支付标准工资_~5676413" xfId="1480"/>
    <cellStyle name="好_2009年一般性转移支付标准工资_~5676413_2015年财政收入预计完成情况表" xfId="1481"/>
    <cellStyle name="好_2009年一般性转移支付标准工资_~5676413_2015年财政收入预计完成情况表(12.18)" xfId="1482"/>
    <cellStyle name="好_2009年一般性转移支付标准工资_2015年财政收入预计完成情况表" xfId="1483"/>
    <cellStyle name="好_2009年一般性转移支付标准工资_2015年财政收入预计完成情况表(12.18)" xfId="1484"/>
    <cellStyle name="好_2009年一般性转移支付标准工资_不用软件计算9.1不考虑经费管理评价xl" xfId="1485"/>
    <cellStyle name="好_2009年一般性转移支付标准工资_不用软件计算9.1不考虑经费管理评价xl_2015年财政收入预计完成情况表" xfId="1486"/>
    <cellStyle name="好_2009年一般性转移支付标准工资_不用软件计算9.1不考虑经费管理评价xl_2015年财政收入预计完成情况表(12.18)" xfId="1487"/>
    <cellStyle name="好_2009年一般性转移支付标准工资_地方配套按人均增幅控制8.30xl" xfId="1488"/>
    <cellStyle name="好_2009年一般性转移支付标准工资_地方配套按人均增幅控制8.30xl_2015年财政收入预计完成情况表" xfId="1489"/>
    <cellStyle name="好_2009年一般性转移支付标准工资_地方配套按人均增幅控制8.30xl_2015年财政收入预计完成情况表(12.18)" xfId="1490"/>
    <cellStyle name="好_2009年一般性转移支付标准工资_地方配套按人均增幅控制8.30一般预算平均增幅、人均可用财力平均增幅两次控制、社会治安系数调整、案件数调整xl" xfId="1491"/>
    <cellStyle name="好_2009年一般性转移支付标准工资_地方配套按人均增幅控制8.30一般预算平均增幅、人均可用财力平均增幅两次控制、社会治安系数调整、案件数调整xl_2015年财政收入预计完成情况表" xfId="1492"/>
    <cellStyle name="好_2009年一般性转移支付标准工资_地方配套按人均增幅控制8.30一般预算平均增幅、人均可用财力平均增幅两次控制、社会治安系数调整、案件数调整xl_2015年财政收入预计完成情况表(12.18)" xfId="1493"/>
    <cellStyle name="好_2009年一般性转移支付标准工资_地方配套按人均增幅控制8.31（调整结案率后）xl" xfId="1494"/>
    <cellStyle name="好_2009年一般性转移支付标准工资_地方配套按人均增幅控制8.31（调整结案率后）xl_2015年财政收入预计完成情况表" xfId="1495"/>
    <cellStyle name="好_2009年一般性转移支付标准工资_地方配套按人均增幅控制8.31（调整结案率后）xl_2015年财政收入预计完成情况表(12.18)" xfId="1496"/>
    <cellStyle name="好_2009年一般性转移支付标准工资_奖励补助测算5.22测试" xfId="1497"/>
    <cellStyle name="好_2009年一般性转移支付标准工资_奖励补助测算5.22测试_2015年财政收入预计完成情况表" xfId="1498"/>
    <cellStyle name="好_2009年一般性转移支付标准工资_奖励补助测算5.22测试_2015年财政收入预计完成情况表(12.18)" xfId="1499"/>
    <cellStyle name="好_2009年一般性转移支付标准工资_奖励补助测算5.23新" xfId="1500"/>
    <cellStyle name="好_2009年一般性转移支付标准工资_奖励补助测算5.23新_2015年财政收入预计完成情况表" xfId="1501"/>
    <cellStyle name="好_2009年一般性转移支付标准工资_奖励补助测算5.23新_2015年财政收入预计完成情况表(12.18)" xfId="1502"/>
    <cellStyle name="好_2009年一般性转移支付标准工资_奖励补助测算5.24冯铸" xfId="1503"/>
    <cellStyle name="好_2009年一般性转移支付标准工资_奖励补助测算5.24冯铸_2015年财政收入预计完成情况表" xfId="1504"/>
    <cellStyle name="好_2009年一般性转移支付标准工资_奖励补助测算5.24冯铸_2015年财政收入预计完成情况表(12.18)" xfId="1505"/>
    <cellStyle name="好_2009年一般性转移支付标准工资_奖励补助测算7.23" xfId="1506"/>
    <cellStyle name="好_2009年一般性转移支付标准工资_奖励补助测算7.23_2015年财政收入预计完成情况表" xfId="1507"/>
    <cellStyle name="好_2009年一般性转移支付标准工资_奖励补助测算7.23_2015年财政收入预计完成情况表(12.18)" xfId="1508"/>
    <cellStyle name="好_2009年一般性转移支付标准工资_奖励补助测算7.25" xfId="1509"/>
    <cellStyle name="好_2009年一般性转移支付标准工资_奖励补助测算7.25 (version 1) (version 1)" xfId="1510"/>
    <cellStyle name="好_2009年一般性转移支付标准工资_奖励补助测算7.25 (version 1) (version 1)_2015年财政收入预计完成情况表" xfId="1511"/>
    <cellStyle name="好_2009年一般性转移支付标准工资_奖励补助测算7.25 (version 1) (version 1)_2015年财政收入预计完成情况表(12.18)" xfId="1512"/>
    <cellStyle name="好_2009年一般性转移支付标准工资_奖励补助测算7.25_2015年财政收入预计完成情况表" xfId="1513"/>
    <cellStyle name="好_2009年一般性转移支付标准工资_奖励补助测算7.25_2015年财政收入预计完成情况表(12.18)" xfId="1514"/>
    <cellStyle name="好_2010-2011年度中央和省级政法转移支付资金装备奖励经费分配表（永财预(2012)43号 湘财预115号）" xfId="1515"/>
    <cellStyle name="好_2013年市本级政府基金汇总表" xfId="1516"/>
    <cellStyle name="好_2013年组市本级政府基金汇总表" xfId="1517"/>
    <cellStyle name="好_2015年财政收入预计完成情况表" xfId="1518"/>
    <cellStyle name="好_2015年财政收入预计完成情况表(12.18)" xfId="1519"/>
    <cellStyle name="好_2015年财政总收入预计完成情况统计表（2015.12.30）" xfId="1520"/>
    <cellStyle name="好_2015年经开区财政总收入预计完成情况统计表" xfId="1521"/>
    <cellStyle name="好_2015年市本级财政预算（最终稿）" xfId="1522"/>
    <cellStyle name="好_2015年市本级财政预算（最终稿） 2" xfId="1523"/>
    <cellStyle name="好_2015年市本级财政预算（最终稿） 2_2016年市本级财政预算（第十五稿）" xfId="1524"/>
    <cellStyle name="好_2015年市本级财政预算（最终稿） 2_2016年市本级财政预算（省厅检查公开版）" xfId="1525"/>
    <cellStyle name="好_2015年市本级财政预算（最终稿） 2_2016年市本级财政预算（印刷版）" xfId="1526"/>
    <cellStyle name="好_2015年市本级财政预算（最终稿） 2_2017年市本级财政预算（格式）" xfId="1527"/>
    <cellStyle name="好_2015年永州市财政总收入指导性意见表（12.24）" xfId="1528"/>
    <cellStyle name="好_2016年市本级社会保险基金预算（市本级报人大）" xfId="1529"/>
    <cellStyle name="好_2016年市本级社会保险基金预算（市本级报人大） 2" xfId="1530"/>
    <cellStyle name="好_2016年市本级社会保险基金预算（市本级报人大） 2_2016年市本级财政预算（第十五稿）" xfId="1531"/>
    <cellStyle name="好_2016年市本级社会保险基金预算（市本级报人大） 2_2016年市本级财政预算（省厅检查公开版）" xfId="1532"/>
    <cellStyle name="好_2016年市本级社会保险基金预算（市本级报人大） 2_2016年市本级财政预算（印刷版）" xfId="1533"/>
    <cellStyle name="好_2016年市本级社会保险基金预算（市本级报人大） 2_2017年市本级财政预算（格式）" xfId="1534"/>
    <cellStyle name="好_2016年收入预算（12月15日 15%）" xfId="1535"/>
    <cellStyle name="好_2016年维护费和用电附加基金预算(12.2)" xfId="1536"/>
    <cellStyle name="好_2016年维护费和用电附加基金预算(12.2) 2" xfId="1537"/>
    <cellStyle name="好_2016年维护费和用电附加基金预算(12.2) 2_2016年市本级财政预算（第十五稿）" xfId="1538"/>
    <cellStyle name="好_2016年维护费和用电附加基金预算(12.2) 2_2016年市本级财政预算（省厅检查公开版）" xfId="1539"/>
    <cellStyle name="好_2016年维护费和用电附加基金预算(12.2) 2_2016年市本级财政预算（印刷版）" xfId="1540"/>
    <cellStyle name="好_2016年维护费和用电附加基金预算(12.2) 2_2017年市本级财政预算（格式）" xfId="1541"/>
    <cellStyle name="好_2016年维护费和用电附加基金预算(12.6)" xfId="1542"/>
    <cellStyle name="好_2016年维护费和用电附加基金预算(12.6) 2" xfId="1543"/>
    <cellStyle name="好_2016年维护费和用电附加基金预算(12.6) 2_2016年市本级财政预算（第十五稿）" xfId="1544"/>
    <cellStyle name="好_2016年维护费和用电附加基金预算(12.6) 2_2016年市本级财政预算（省厅检查公开版）" xfId="1545"/>
    <cellStyle name="好_2016年维护费和用电附加基金预算(12.6) 2_2016年市本级财政预算（印刷版）" xfId="1546"/>
    <cellStyle name="好_2016年维护费和用电附加基金预算(12.6) 2_2017年市本级财政预算（格式）" xfId="1547"/>
    <cellStyle name="好_2016年永州市本级国有企业资本经营预算表" xfId="1548"/>
    <cellStyle name="好_2016年永州市本级国有企业资本经营预算表 2" xfId="1549"/>
    <cellStyle name="好_2016年永州市本级国有企业资本经营预算表 2_2016年市本级财政预算（第十五稿）" xfId="1550"/>
    <cellStyle name="好_2016年永州市本级国有企业资本经营预算表 2_2016年市本级财政预算（省厅检查公开版）" xfId="1551"/>
    <cellStyle name="好_2016年永州市本级国有企业资本经营预算表 2_2016年市本级财政预算（印刷版）" xfId="1552"/>
    <cellStyle name="好_2016年永州市本级国有企业资本经营预算表 2_2017年市本级财政预算（格式）" xfId="1553"/>
    <cellStyle name="好_2016年永州市本级政府性基金预算安排汇总表" xfId="1554"/>
    <cellStyle name="好_2016年永州市本级政府性基金预算安排汇总表 2" xfId="1555"/>
    <cellStyle name="好_2016年永州市本级政府性基金预算安排汇总表 2_2016年市本级财政预算（第十五稿）" xfId="1556"/>
    <cellStyle name="好_2016年永州市本级政府性基金预算安排汇总表 2_2016年市本级财政预算（省厅检查公开版）" xfId="1557"/>
    <cellStyle name="好_2016年永州市本级政府性基金预算安排汇总表 2_2016年市本级财政预算（印刷版）" xfId="1558"/>
    <cellStyle name="好_2016年永州市本级政府性基金预算安排汇总表 2_2017年市本级财政预算（格式）" xfId="1559"/>
    <cellStyle name="好_2017年市本级土地出让金基金预算草案" xfId="1560"/>
    <cellStyle name="好_2019年市本级财政收入分项目预计完成情况" xfId="1561"/>
    <cellStyle name="好_530623_2006年县级财政报表附表" xfId="1562"/>
    <cellStyle name="好_530623_2006年县级财政报表附表_2015年财政收入预计完成情况表" xfId="1563"/>
    <cellStyle name="好_530629_2006年县级财政报表附表" xfId="1564"/>
    <cellStyle name="好_530629_2006年县级财政报表附表_2015年财政收入预计完成情况表" xfId="1565"/>
    <cellStyle name="好_530629_2006年县级财政报表附表_2015年财政收入预计完成情况表(12.18)" xfId="1566"/>
    <cellStyle name="好_5334_2006年迪庆县级财政报表附表" xfId="1567"/>
    <cellStyle name="好_5334_2006年迪庆县级财政报表附表_2015年财政收入预计完成情况表" xfId="1568"/>
    <cellStyle name="好_5334_2006年迪庆县级财政报表附表_2015年财政收入预计完成情况表(12.18)" xfId="1569"/>
    <cellStyle name="好_Book1" xfId="1570"/>
    <cellStyle name="好_Book1_1" xfId="1571"/>
    <cellStyle name="好_Book1_1_2012年市与县区财政决算结算事项计算表（2012.12.11）" xfId="1572"/>
    <cellStyle name="好_Book1_1_2015年财政收入预计完成情况表" xfId="1573"/>
    <cellStyle name="好_Book1_1_2015年财政收入预计完成情况表(12.18)" xfId="1574"/>
    <cellStyle name="好_Book1_1_2016年收入预算（12月15日 15%）" xfId="1575"/>
    <cellStyle name="好_Book1_2" xfId="1576"/>
    <cellStyle name="好_Book1_2_2012年市与县区财政决算结算事项计算表（2012.12.11）" xfId="1577"/>
    <cellStyle name="好_Book1_2_2015年财政收入预计完成情况表" xfId="1578"/>
    <cellStyle name="好_Book1_2_2015年财政收入预计完成情况表(12.18)" xfId="1579"/>
    <cellStyle name="好_Book1_2_2016年收入预算（12月15日 15%）" xfId="1580"/>
    <cellStyle name="好_Book1_2012年市与县区财政决算结算事项计算表（2012.12.11）" xfId="1581"/>
    <cellStyle name="好_Book1_2015年财政收入预计完成情况表" xfId="1582"/>
    <cellStyle name="好_Book1_2015年财政收入预计完成情况表(12.18)" xfId="1583"/>
    <cellStyle name="好_Book1_2015年财政收入预计完成情况表(12.18)_201902进度表（2019.3.1）" xfId="1584"/>
    <cellStyle name="好_Book1_2015年财政收入预计完成情况表(12.18)_201903进度表" xfId="1585"/>
    <cellStyle name="好_Book1_2015年财政收入预计完成情况表(12.18)_201904进度表" xfId="1586"/>
    <cellStyle name="好_Book1_2015年财政收入预计完成情况表(12.18)_2019年3月永州市一般公共预算收支预计表（20190327）" xfId="1587"/>
    <cellStyle name="好_Book1_2015年财政收入预计完成情况表(12.18)_2019年3月永州市一般公共预算收支预计表（20190327）_201903进度表" xfId="1588"/>
    <cellStyle name="好_Book1_2015年财政收入预计完成情况表(12.18)_2019年3月永州市一般公共预算收支预计表（20190327）_201904进度表" xfId="1589"/>
    <cellStyle name="好_Book1_2015年财政收入预计完成情况表_201902进度表（2019.3.1）" xfId="1590"/>
    <cellStyle name="好_Book1_2015年财政收入预计完成情况表_201903进度表" xfId="1591"/>
    <cellStyle name="好_Book1_2015年财政收入预计完成情况表_201904进度表" xfId="1592"/>
    <cellStyle name="好_Book1_2015年财政收入预计完成情况表_2019年3月永州市一般公共预算收支预计表（20190327）" xfId="1593"/>
    <cellStyle name="好_Book1_2015年财政收入预计完成情况表_2019年3月永州市一般公共预算收支预计表（20190327）_201903进度表" xfId="1594"/>
    <cellStyle name="好_Book1_2015年财政收入预计完成情况表_2019年3月永州市一般公共预算收支预计表（20190327）_201904进度表" xfId="1595"/>
    <cellStyle name="好_Book1_2016年收入预算（12月15日 15%）" xfId="1596"/>
    <cellStyle name="好_Book1_3" xfId="1597"/>
    <cellStyle name="好_Book1_3_2012年市与县区财政决算结算事项计算表（2012.12.11）" xfId="1598"/>
    <cellStyle name="好_Book1_3_2015年财政收入预计完成情况表" xfId="1599"/>
    <cellStyle name="好_Book1_4" xfId="1600"/>
    <cellStyle name="好_Book1_Book1" xfId="1601"/>
    <cellStyle name="好_Book1_县公司" xfId="1602"/>
    <cellStyle name="好_Book1_银行账户情况表_2010年12月" xfId="1603"/>
    <cellStyle name="好_Book2" xfId="1604"/>
    <cellStyle name="好_Book2_2015年财政收入预计完成情况表" xfId="1605"/>
    <cellStyle name="好_Book2_2015年财政收入预计完成情况表(12.18)" xfId="1606"/>
    <cellStyle name="好_M01-2(州市补助收入)" xfId="1607"/>
    <cellStyle name="好_M01-2(州市补助收入)_2015年财政收入预计完成情况表" xfId="1608"/>
    <cellStyle name="好_M01-2(州市补助收入)_2015年财政收入预计完成情况表(12.18)" xfId="1609"/>
    <cellStyle name="好_M03" xfId="1610"/>
    <cellStyle name="好_M03_2015年财政收入预计完成情况表" xfId="1611"/>
    <cellStyle name="好_M03_2015年财政收入预计完成情况表(12.18)" xfId="1612"/>
    <cellStyle name="好_不用软件计算9.1不考虑经费管理评价xl" xfId="1613"/>
    <cellStyle name="好_不用软件计算9.1不考虑经费管理评价xl_2015年财政收入预计完成情况表" xfId="1614"/>
    <cellStyle name="好_不用软件计算9.1不考虑经费管理评价xl_2015年财政收入预计完成情况表(12.18)" xfId="1615"/>
    <cellStyle name="好_财政供养人员" xfId="1616"/>
    <cellStyle name="好_财政供养人员_2015年财政收入预计完成情况表" xfId="1617"/>
    <cellStyle name="好_财政供养人员_2015年财政收入预计完成情况表(12.18)" xfId="1618"/>
    <cellStyle name="好_财政支出对上级的依赖程度" xfId="1619"/>
    <cellStyle name="好_财政支出对上级的依赖程度_2015年财政收入预计完成情况表" xfId="1620"/>
    <cellStyle name="好_财政支出对上级的依赖程度_2015年财政收入预计完成情况表(12.18)" xfId="1621"/>
    <cellStyle name="好_城建部门" xfId="1622"/>
    <cellStyle name="好_城建部门_2015年财政收入预计完成情况表" xfId="1623"/>
    <cellStyle name="好_城建部门_2015年财政收入预计完成情况表(12.18)" xfId="1624"/>
    <cellStyle name="好_地方配套按人均增幅控制8.30xl" xfId="1625"/>
    <cellStyle name="好_地方配套按人均增幅控制8.30xl_2015年财政收入预计完成情况表" xfId="1626"/>
    <cellStyle name="好_地方配套按人均增幅控制8.30xl_2015年财政收入预计完成情况表(12.18)" xfId="1627"/>
    <cellStyle name="好_地方配套按人均增幅控制8.30一般预算平均增幅、人均可用财力平均增幅两次控制、社会治安系数调整、案件数调整xl" xfId="1628"/>
    <cellStyle name="好_地方配套按人均增幅控制8.30一般预算平均增幅、人均可用财力平均增幅两次控制、社会治安系数调整、案件数调整xl_2015年财政收入预计完成情况表" xfId="1629"/>
    <cellStyle name="好_地方配套按人均增幅控制8.30一般预算平均增幅、人均可用财力平均增幅两次控制、社会治安系数调整、案件数调整xl_2015年财政收入预计完成情况表(12.18)" xfId="1630"/>
    <cellStyle name="好_地方配套按人均增幅控制8.31（调整结案率后）xl" xfId="1631"/>
    <cellStyle name="好_地方配套按人均增幅控制8.31（调整结案率后）xl_2015年财政收入预计完成情况表" xfId="1632"/>
    <cellStyle name="好_地方配套按人均增幅控制8.31（调整结案率后）xl_2015年财政收入预计完成情况表(12.18)" xfId="1633"/>
    <cellStyle name="好_第五部分(才淼、饶永宏）" xfId="1634"/>
    <cellStyle name="好_第五部分(才淼、饶永宏）_2015年财政收入预计完成情况表" xfId="1635"/>
    <cellStyle name="好_第五部分(才淼、饶永宏）_2015年财政收入预计完成情况表(12.18)" xfId="1636"/>
    <cellStyle name="好_第一部分：综合全" xfId="1637"/>
    <cellStyle name="好_第一部分：综合全_2015年财政收入预计完成情况表" xfId="1638"/>
    <cellStyle name="好_第一部分：综合全_2015年财政收入预计完成情况表(12.18)" xfId="1639"/>
    <cellStyle name="好_复件 201908进度表" xfId="1640"/>
    <cellStyle name="好_副本73283696546880457822010-04-29" xfId="1641"/>
    <cellStyle name="好_副本73283696546880457822010-04-29 2" xfId="1642"/>
    <cellStyle name="好_副本73283696546880457822010-04-29 2_2015年财政收入预计完成情况表" xfId="1643"/>
    <cellStyle name="好_副本73283696546880457822010-04-29 2_2015年财政收入预计完成情况表(12.18)" xfId="1644"/>
    <cellStyle name="好_副本73283696546880457822010-04-29_2015年财政收入预计完成情况表" xfId="1645"/>
    <cellStyle name="好_副本73283696546880457822010-04-29_2015年财政收入预计完成情况表(12.18)" xfId="1646"/>
    <cellStyle name="好_高中教师人数（教育厅1.6日提供）" xfId="1647"/>
    <cellStyle name="好_高中教师人数（教育厅1.6日提供）_2015年财政收入预计完成情况表" xfId="1648"/>
    <cellStyle name="好_高中教师人数（教育厅1.6日提供）_2015年财政收入预计完成情况表(12.18)" xfId="1649"/>
    <cellStyle name="好_湖南地税201406(汇总数不含代征)" xfId="1650"/>
    <cellStyle name="好_汇总" xfId="1651"/>
    <cellStyle name="好_汇总_2015年财政收入预计完成情况表" xfId="1652"/>
    <cellStyle name="好_汇总_2015年财政收入预计完成情况表(12.18)" xfId="1653"/>
    <cellStyle name="好_汇总-县级财政报表附表" xfId="1654"/>
    <cellStyle name="好_汇总-县级财政报表附表_2015年财政收入预计完成情况表" xfId="1655"/>
    <cellStyle name="好_基础数据分析" xfId="1656"/>
    <cellStyle name="好_基础数据分析_2015年财政收入预计完成情况表" xfId="1657"/>
    <cellStyle name="好_基础数据分析_2015年财政收入预计完成情况表(12.18)" xfId="1658"/>
    <cellStyle name="好_检验表" xfId="1659"/>
    <cellStyle name="好_检验表（调整后）" xfId="1660"/>
    <cellStyle name="好_检验表（调整后）_2015年财政收入预计完成情况表" xfId="1661"/>
    <cellStyle name="好_检验表（调整后）_2015年财政收入预计完成情况表(12.18)" xfId="1662"/>
    <cellStyle name="好_检验表_2015年财政收入预计完成情况表" xfId="1663"/>
    <cellStyle name="好_检验表_2015年财政收入预计完成情况表(12.18)" xfId="1664"/>
    <cellStyle name="好_建行" xfId="1665"/>
    <cellStyle name="好_奖励补助测算5.22测试" xfId="1666"/>
    <cellStyle name="好_奖励补助测算5.22测试_2015年财政收入预计完成情况表" xfId="1667"/>
    <cellStyle name="好_奖励补助测算5.22测试_2015年财政收入预计完成情况表(12.18)" xfId="1668"/>
    <cellStyle name="好_奖励补助测算5.23新" xfId="1669"/>
    <cellStyle name="好_奖励补助测算5.23新_2015年财政收入预计完成情况表" xfId="1670"/>
    <cellStyle name="好_奖励补助测算5.23新_2015年财政收入预计完成情况表(12.18)" xfId="1671"/>
    <cellStyle name="好_奖励补助测算5.24冯铸" xfId="1672"/>
    <cellStyle name="好_奖励补助测算5.24冯铸_2015年财政收入预计完成情况表" xfId="1673"/>
    <cellStyle name="好_奖励补助测算5.24冯铸_2015年财政收入预计完成情况表(12.18)" xfId="1674"/>
    <cellStyle name="好_奖励补助测算7.23" xfId="1675"/>
    <cellStyle name="好_奖励补助测算7.23_2015年财政收入预计完成情况表" xfId="1676"/>
    <cellStyle name="好_奖励补助测算7.23_2015年财政收入预计完成情况表(12.18)" xfId="1677"/>
    <cellStyle name="好_奖励补助测算7.25" xfId="1678"/>
    <cellStyle name="好_奖励补助测算7.25 (version 1) (version 1)" xfId="1679"/>
    <cellStyle name="好_奖励补助测算7.25 (version 1) (version 1)_2015年财政收入预计完成情况表" xfId="1680"/>
    <cellStyle name="好_奖励补助测算7.25 (version 1) (version 1)_2015年财政收入预计完成情况表(12.18)" xfId="1681"/>
    <cellStyle name="好_奖励补助测算7.25_2015年财政收入预计完成情况表" xfId="1682"/>
    <cellStyle name="好_奖励补助测算7.25_2015年财政收入预计完成情况表(12.18)" xfId="1683"/>
    <cellStyle name="好_教师绩效工资测算表（离退休按各地上报数测算）2009年1月1日" xfId="1684"/>
    <cellStyle name="好_教师绩效工资测算表（离退休按各地上报数测算）2009年1月1日_2015年财政收入预计完成情况表" xfId="1685"/>
    <cellStyle name="好_教师绩效工资测算表（离退休按各地上报数测算）2009年1月1日_2015年财政收入预计完成情况表(12.18)" xfId="1686"/>
    <cellStyle name="好_教育厅提供义务教育及高中教师人数（2009年1月6日）" xfId="1687"/>
    <cellStyle name="好_教育厅提供义务教育及高中教师人数（2009年1月6日）_2015年财政收入预计完成情况表" xfId="1688"/>
    <cellStyle name="好_教育厅提供义务教育及高中教师人数（2009年1月6日）_2015年财政收入预计完成情况表(12.18)" xfId="1689"/>
    <cellStyle name="好_冷区附" xfId="1690"/>
    <cellStyle name="好_历年教师人数" xfId="1691"/>
    <cellStyle name="好_历年教师人数_2015年财政收入预计完成情况表" xfId="1692"/>
    <cellStyle name="好_历年教师人数_2015年财政收入预计完成情况表(12.18)" xfId="1693"/>
    <cellStyle name="好_丽江汇总" xfId="1694"/>
    <cellStyle name="好_丽江汇总_2015年财政收入预计完成情况表" xfId="1695"/>
    <cellStyle name="好_丽江汇总_2015年财政收入预计完成情况表(12.18)" xfId="1696"/>
    <cellStyle name="好_人员经费及公用经费" xfId="1697"/>
    <cellStyle name="好_人员经费及公用经费_2016年市本级财政预算（第十五稿）" xfId="1698"/>
    <cellStyle name="好_人员经费及公用经费_2016年市本级财政预算（省厅检查公开版）" xfId="1699"/>
    <cellStyle name="好_人员经费及公用经费_2016年市本级财政预算（印刷版）" xfId="1700"/>
    <cellStyle name="好_人员经费及公用经费_2017年市本级财政预算（格式）" xfId="1701"/>
    <cellStyle name="好_三季度－表二" xfId="1702"/>
    <cellStyle name="好_三季度－表二_2015年财政收入预计完成情况表" xfId="1703"/>
    <cellStyle name="好_三季度－表二_2015年财政收入预计完成情况表(12.18)" xfId="1704"/>
    <cellStyle name="好_市附" xfId="1705"/>
    <cellStyle name="好_万  照同志(财政厅)(2017-07-04_18：27：49)发：全省2017.06分析表（提供）" xfId="1706"/>
    <cellStyle name="好_卫生部门" xfId="1707"/>
    <cellStyle name="好_卫生部门_2015年财政收入预计完成情况表" xfId="1708"/>
    <cellStyle name="好_卫生部门_2015年财政收入预计完成情况表(12.18)" xfId="1709"/>
    <cellStyle name="好_文体广播部门" xfId="1710"/>
    <cellStyle name="好_文体广播部门_2015年财政收入预计完成情况表" xfId="1711"/>
    <cellStyle name="好_文体广播部门_2015年财政收入预计完成情况表(12.18)" xfId="1712"/>
    <cellStyle name="好_污水处理费基金预算(下河线）" xfId="1713"/>
    <cellStyle name="好_污水处理费基金预算(下河线）_2018年市本级财政预算（第十三稿）" xfId="1714"/>
    <cellStyle name="好_下半年禁毒办案经费分配2544.3万元" xfId="1715"/>
    <cellStyle name="好_下半年禁毒办案经费分配2544.3万元_2015年财政收入预计完成情况表" xfId="1716"/>
    <cellStyle name="好_下半年禁毒办案经费分配2544.3万元_2015年财政收入预计完成情况表(12.18)" xfId="1717"/>
    <cellStyle name="好_下半年禁吸戒毒经费1000万元" xfId="1718"/>
    <cellStyle name="好_下半年禁吸戒毒经费1000万元_2015年财政收入预计完成情况表" xfId="1719"/>
    <cellStyle name="好_下半年禁吸戒毒经费1000万元_2015年财政收入预计完成情况表(12.18)" xfId="1720"/>
    <cellStyle name="好_县公司" xfId="1721"/>
    <cellStyle name="好_县级公安机关公用经费标准奖励测算方案（定稿）" xfId="1722"/>
    <cellStyle name="好_县级公安机关公用经费标准奖励测算方案（定稿）_2015年财政收入预计完成情况表" xfId="1723"/>
    <cellStyle name="好_县级公安机关公用经费标准奖励测算方案（定稿）_2015年财政收入预计完成情况表(12.18)" xfId="1724"/>
    <cellStyle name="好_县级基础数据" xfId="1725"/>
    <cellStyle name="好_县级基础数据_2015年财政收入预计完成情况表" xfId="1726"/>
    <cellStyle name="好_县级基础数据_2015年财政收入预计完成情况表(12.18)" xfId="1727"/>
    <cellStyle name="好_肖  俊同志(财政厅)(2017-01-05_12：01：33)发：（收入提供市州1.5）全省2016.12分析过渡表" xfId="1728"/>
    <cellStyle name="好_业务工作量指标" xfId="1729"/>
    <cellStyle name="好_业务工作量指标_2015年财政收入预计完成情况表" xfId="1730"/>
    <cellStyle name="好_业务工作量指标_2015年财政收入预计完成情况表(12.18)" xfId="1731"/>
    <cellStyle name="好_义务教育阶段教职工人数（教育厅提供最终）" xfId="1732"/>
    <cellStyle name="好_义务教育阶段教职工人数（教育厅提供最终）_2015年财政收入预计完成情况表" xfId="1733"/>
    <cellStyle name="好_义务教育阶段教职工人数（教育厅提供最终）_2015年财政收入预计完成情况表(12.18)" xfId="1734"/>
    <cellStyle name="好_银行账户情况表_2010年12月" xfId="1735"/>
    <cellStyle name="好_云南农村义务教育统计表" xfId="1736"/>
    <cellStyle name="好_云南农村义务教育统计表_2015年财政收入预计完成情况表" xfId="1737"/>
    <cellStyle name="好_云南农村义务教育统计表_2015年财政收入预计完成情况表(12.18)" xfId="1738"/>
    <cellStyle name="好_云南省2008年中小学教师人数统计表" xfId="1739"/>
    <cellStyle name="好_云南省2008年中小学教师人数统计表_2015年财政收入预计完成情况表" xfId="1740"/>
    <cellStyle name="好_云南省2008年中小学教师人数统计表_2015年财政收入预计完成情况表(12.18)" xfId="1741"/>
    <cellStyle name="好_云南省2008年中小学教职工情况（教育厅提供20090101加工整理）" xfId="1742"/>
    <cellStyle name="好_云南省2008年中小学教职工情况（教育厅提供20090101加工整理）_2015年财政收入预计完成情况表" xfId="1743"/>
    <cellStyle name="好_云南省2008年中小学教职工情况（教育厅提供20090101加工整理）_2015年财政收入预计完成情况表(12.18)" xfId="1744"/>
    <cellStyle name="好_云南省2008年转移支付测算——州市本级考核部分及政策性测算" xfId="1745"/>
    <cellStyle name="好_云南省2008年转移支付测算——州市本级考核部分及政策性测算_2015年财政收入预计完成情况表" xfId="1746"/>
    <cellStyle name="好_云南省2008年转移支付测算——州市本级考核部分及政策性测算_2015年财政收入预计完成情况表(12.18)" xfId="1747"/>
    <cellStyle name="好_云南水利电力有限公司" xfId="1748"/>
    <cellStyle name="好_长沙" xfId="1749"/>
    <cellStyle name="好_指标四" xfId="1750"/>
    <cellStyle name="好_指标四_2015年财政收入预计完成情况表" xfId="1751"/>
    <cellStyle name="好_指标四_2015年财政收入预计完成情况表(12.18)" xfId="1752"/>
    <cellStyle name="好_指标五" xfId="1753"/>
    <cellStyle name="好_指标五_2015年财政收入预计完成情况表" xfId="1754"/>
    <cellStyle name="好_指标五_2015年财政收入预计完成情况表(12.18)" xfId="1755"/>
    <cellStyle name="好_周  杰同志(财政厅)(2018-05-08_13：33：47)发：全省2018.04分析表（提供）" xfId="1756"/>
    <cellStyle name="合計" xfId="1757"/>
    <cellStyle name="桁区切り [0.00]_１１月価格表" xfId="1758"/>
    <cellStyle name="桁区切り_１１月価格表" xfId="1759"/>
    <cellStyle name="后继超级链接_NEGS" xfId="1760"/>
    <cellStyle name="后继超链接" xfId="1761"/>
    <cellStyle name="壞" xfId="1762"/>
    <cellStyle name="壞_2015年财政收入预计完成情况表" xfId="1763"/>
    <cellStyle name="壞_2015年财政收入预计完成情况表(12.18)" xfId="1764"/>
    <cellStyle name="汇总 2" xfId="1765"/>
    <cellStyle name="汇总 2 2" xfId="1766"/>
    <cellStyle name="汇总 2 2 2" xfId="1767"/>
    <cellStyle name="汇总 2 2 3" xfId="1768"/>
    <cellStyle name="汇总 2 2_人员经费及公用经费" xfId="1769"/>
    <cellStyle name="汇总 2 3" xfId="1770"/>
    <cellStyle name="汇总 2 3 2" xfId="1771"/>
    <cellStyle name="汇总 2 3_2016年市本级财政预算（第十五稿）" xfId="1772"/>
    <cellStyle name="汇总 2 4" xfId="1773"/>
    <cellStyle name="汇总 2 5" xfId="1774"/>
    <cellStyle name="汇总 2_人员经费及公用经费" xfId="1775"/>
    <cellStyle name="汇总 3" xfId="1776"/>
    <cellStyle name="货币 2" xfId="1777"/>
    <cellStyle name="货币 2 2" xfId="1778"/>
    <cellStyle name="貨幣 [0]_SGV" xfId="1779"/>
    <cellStyle name="貨幣_SGV" xfId="1780"/>
    <cellStyle name="计算 2" xfId="1781"/>
    <cellStyle name="计算 2 2" xfId="1782"/>
    <cellStyle name="计算 2 2 2" xfId="1783"/>
    <cellStyle name="计算 2 2 3" xfId="1784"/>
    <cellStyle name="计算 2 2_人员经费及公用经费" xfId="1785"/>
    <cellStyle name="计算 2 3" xfId="1786"/>
    <cellStyle name="计算 2 3 2" xfId="1787"/>
    <cellStyle name="计算 2 3_2016年市本级财政预算（第十五稿）" xfId="1788"/>
    <cellStyle name="计算 2 4" xfId="1789"/>
    <cellStyle name="计算 2 5" xfId="1790"/>
    <cellStyle name="计算 2_人员经费及公用经费" xfId="1791"/>
    <cellStyle name="计算 3" xfId="1792"/>
    <cellStyle name="計算方式" xfId="1793"/>
    <cellStyle name="检查单元格 2" xfId="1794"/>
    <cellStyle name="检查单元格 2 2" xfId="1795"/>
    <cellStyle name="检查单元格 2 2 2" xfId="1796"/>
    <cellStyle name="检查单元格 2 3" xfId="1797"/>
    <cellStyle name="检查单元格 2 4" xfId="1798"/>
    <cellStyle name="检查单元格 2_人员经费及公用经费" xfId="1799"/>
    <cellStyle name="检查单元格 3" xfId="1800"/>
    <cellStyle name="檢查儲存格" xfId="1801"/>
    <cellStyle name="解释性文本 2" xfId="1802"/>
    <cellStyle name="解释性文本 2 2" xfId="1803"/>
    <cellStyle name="解释性文本 2 2 2" xfId="1804"/>
    <cellStyle name="解释性文本 2 3" xfId="1805"/>
    <cellStyle name="解释性文本 2 4" xfId="1806"/>
    <cellStyle name="解释性文本 3" xfId="1807"/>
    <cellStyle name="借出原因" xfId="1808"/>
    <cellStyle name="警告文本 2" xfId="1809"/>
    <cellStyle name="警告文本 2 2" xfId="1810"/>
    <cellStyle name="警告文本 2 2 2" xfId="1811"/>
    <cellStyle name="警告文本 2 3" xfId="1812"/>
    <cellStyle name="警告文本 2 4" xfId="1813"/>
    <cellStyle name="警告文本 3" xfId="1814"/>
    <cellStyle name="警告文字" xfId="1815"/>
    <cellStyle name="連結的儲存格" xfId="1816"/>
    <cellStyle name="链接单元格 2" xfId="1817"/>
    <cellStyle name="链接单元格 2 2" xfId="1818"/>
    <cellStyle name="链接单元格 2 2 2" xfId="1819"/>
    <cellStyle name="链接单元格 2 3" xfId="1820"/>
    <cellStyle name="链接单元格 2 4" xfId="1821"/>
    <cellStyle name="链接单元格 2_人员经费及公用经费" xfId="1822"/>
    <cellStyle name="链接单元格 3" xfId="1823"/>
    <cellStyle name="霓付 [0]_ +Foil &amp; -FOIL &amp; PAPER" xfId="1824"/>
    <cellStyle name="霓付_ +Foil &amp; -FOIL &amp; PAPER" xfId="1825"/>
    <cellStyle name="烹拳 [0]_ +Foil &amp; -FOIL &amp; PAPER" xfId="1826"/>
    <cellStyle name="烹拳_ +Foil &amp; -FOIL &amp; PAPER" xfId="1827"/>
    <cellStyle name="砯刽 [0]_PLDT" xfId="1828"/>
    <cellStyle name="砯刽_PLDT" xfId="1829"/>
    <cellStyle name="普通_ 白土" xfId="1830"/>
    <cellStyle name="千分位[0]_ 白土" xfId="1831"/>
    <cellStyle name="千分位_ 白土" xfId="1832"/>
    <cellStyle name="千位[0]_ 方正PC" xfId="1833"/>
    <cellStyle name="千位_ 方正PC" xfId="1834"/>
    <cellStyle name="千位分隔 2" xfId="1835"/>
    <cellStyle name="千位分隔 2 2" xfId="1836"/>
    <cellStyle name="千位分隔 2 3" xfId="1837"/>
    <cellStyle name="千位分隔 2_2017-2018年永州市财政收入情况统计表" xfId="1838"/>
    <cellStyle name="千位分隔 3" xfId="1839"/>
    <cellStyle name="千位分隔 3 2" xfId="1840"/>
    <cellStyle name="千位分隔 3_周  杰同志(财政厅)(2017-12-05_16：58：51)发：全省2017.11分析表" xfId="1841"/>
    <cellStyle name="千位分隔 4" xfId="1842"/>
    <cellStyle name="千位分隔 5" xfId="1843"/>
    <cellStyle name="千位分隔 6" xfId="1960"/>
    <cellStyle name="千位分隔[0] 2" xfId="1844"/>
    <cellStyle name="千位分隔[0] 2 2" xfId="1845"/>
    <cellStyle name="千位分隔[0] 3" xfId="1846"/>
    <cellStyle name="千位分隔[0] 3 2" xfId="1847"/>
    <cellStyle name="千位分隔[0] 4" xfId="1848"/>
    <cellStyle name="千位分隔[0] 5" xfId="1849"/>
    <cellStyle name="千位分季_新建 Microsoft Excel 工作表" xfId="1850"/>
    <cellStyle name="钎霖_4岿角利" xfId="1851"/>
    <cellStyle name="强调 1" xfId="1852"/>
    <cellStyle name="强调 2" xfId="1853"/>
    <cellStyle name="强调 3" xfId="1854"/>
    <cellStyle name="强调文字颜色 1 2" xfId="1855"/>
    <cellStyle name="强调文字颜色 1 2 2" xfId="1856"/>
    <cellStyle name="强调文字颜色 1 2 2 2" xfId="1857"/>
    <cellStyle name="强调文字颜色 1 2 3" xfId="1858"/>
    <cellStyle name="强调文字颜色 1 2 4" xfId="1859"/>
    <cellStyle name="强调文字颜色 1 3" xfId="1860"/>
    <cellStyle name="强调文字颜色 2 2" xfId="1861"/>
    <cellStyle name="强调文字颜色 2 2 2" xfId="1862"/>
    <cellStyle name="强调文字颜色 2 2 2 2" xfId="1863"/>
    <cellStyle name="强调文字颜色 2 2 3" xfId="1864"/>
    <cellStyle name="强调文字颜色 2 2 4" xfId="1865"/>
    <cellStyle name="强调文字颜色 2 3" xfId="1866"/>
    <cellStyle name="强调文字颜色 3 2" xfId="1867"/>
    <cellStyle name="强调文字颜色 3 2 2" xfId="1868"/>
    <cellStyle name="强调文字颜色 3 2 2 2" xfId="1869"/>
    <cellStyle name="强调文字颜色 3 2 3" xfId="1870"/>
    <cellStyle name="强调文字颜色 3 2 4" xfId="1871"/>
    <cellStyle name="强调文字颜色 3 3" xfId="1872"/>
    <cellStyle name="强调文字颜色 4 2" xfId="1873"/>
    <cellStyle name="强调文字颜色 4 2 2" xfId="1874"/>
    <cellStyle name="强调文字颜色 4 2 2 2" xfId="1875"/>
    <cellStyle name="强调文字颜色 4 2 3" xfId="1876"/>
    <cellStyle name="强调文字颜色 4 2 4" xfId="1877"/>
    <cellStyle name="强调文字颜色 4 3" xfId="1878"/>
    <cellStyle name="强调文字颜色 5 2" xfId="1879"/>
    <cellStyle name="强调文字颜色 5 2 2" xfId="1880"/>
    <cellStyle name="强调文字颜色 5 2 2 2" xfId="1881"/>
    <cellStyle name="强调文字颜色 5 2 3" xfId="1882"/>
    <cellStyle name="强调文字颜色 5 2 4" xfId="1883"/>
    <cellStyle name="强调文字颜色 5 3" xfId="1884"/>
    <cellStyle name="强调文字颜色 6 2" xfId="1885"/>
    <cellStyle name="强调文字颜色 6 2 2" xfId="1886"/>
    <cellStyle name="强调文字颜色 6 2 2 2" xfId="1887"/>
    <cellStyle name="强调文字颜色 6 2 3" xfId="1888"/>
    <cellStyle name="强调文字颜色 6 2 4" xfId="1889"/>
    <cellStyle name="强调文字颜色 6 3" xfId="1890"/>
    <cellStyle name="日期" xfId="1891"/>
    <cellStyle name="商品名称" xfId="1892"/>
    <cellStyle name="适中 2" xfId="1893"/>
    <cellStyle name="适中 2 2" xfId="1894"/>
    <cellStyle name="适中 2 2 2" xfId="1895"/>
    <cellStyle name="适中 2 3" xfId="1896"/>
    <cellStyle name="适中 2 4" xfId="1897"/>
    <cellStyle name="适中 3" xfId="1898"/>
    <cellStyle name="输出 2" xfId="1899"/>
    <cellStyle name="输出 2 2" xfId="1900"/>
    <cellStyle name="输出 2 2 2" xfId="1901"/>
    <cellStyle name="输出 2 2 3" xfId="1902"/>
    <cellStyle name="输出 2 2_人员经费及公用经费" xfId="1903"/>
    <cellStyle name="输出 2 3" xfId="1904"/>
    <cellStyle name="输出 2 3 2" xfId="1905"/>
    <cellStyle name="输出 2 3_2016年市本级财政预算（第十五稿）" xfId="1906"/>
    <cellStyle name="输出 2 4" xfId="1907"/>
    <cellStyle name="输出 2 5" xfId="1908"/>
    <cellStyle name="输出 2_人员经费及公用经费" xfId="1909"/>
    <cellStyle name="输出 3" xfId="1910"/>
    <cellStyle name="输入 2" xfId="1911"/>
    <cellStyle name="输入 2 2" xfId="1912"/>
    <cellStyle name="输入 2 2 2" xfId="1913"/>
    <cellStyle name="输入 2 2 3" xfId="1914"/>
    <cellStyle name="输入 2 2_人员经费及公用经费" xfId="1915"/>
    <cellStyle name="输入 2 3" xfId="1916"/>
    <cellStyle name="输入 2 3 2" xfId="1917"/>
    <cellStyle name="输入 2 3_2016年市本级财政预算（第十五稿）" xfId="1918"/>
    <cellStyle name="输入 2 4" xfId="1919"/>
    <cellStyle name="输入 2 5" xfId="1920"/>
    <cellStyle name="输入 2_人员经费及公用经费" xfId="1921"/>
    <cellStyle name="输入 3" xfId="1922"/>
    <cellStyle name="輸出" xfId="1923"/>
    <cellStyle name="輸入" xfId="1924"/>
    <cellStyle name="数量" xfId="1925"/>
    <cellStyle name="数字" xfId="1926"/>
    <cellStyle name="說明文字" xfId="1927"/>
    <cellStyle name="通貨 [0.00]_１１月価格表" xfId="1928"/>
    <cellStyle name="通貨_１１月価格表" xfId="1929"/>
    <cellStyle name="㼿㼿㼿㼿?" xfId="1930"/>
    <cellStyle name="㼿㼿㼿㼿㼿㼿" xfId="1931"/>
    <cellStyle name="㼿㼿㼿㼿㼿㼿㼿㼿㼿㼿㼿?" xfId="1932"/>
    <cellStyle name="未定义" xfId="1933"/>
    <cellStyle name="小数" xfId="1934"/>
    <cellStyle name="样式 1" xfId="1935"/>
    <cellStyle name="样式 1 2" xfId="1936"/>
    <cellStyle name="样式 1_2008年中间业务计划（汇总）" xfId="1937"/>
    <cellStyle name="一般_EXPENSE" xfId="1938"/>
    <cellStyle name="昗弨_FWBS1100" xfId="1939"/>
    <cellStyle name="寘嬫愗傝 [0.00]_Region Orders (2)" xfId="1940"/>
    <cellStyle name="寘嬫愗傝_Region Orders (2)" xfId="1941"/>
    <cellStyle name="中等" xfId="1942"/>
    <cellStyle name="注释 2" xfId="1943"/>
    <cellStyle name="注释 2 2" xfId="1944"/>
    <cellStyle name="注释 2 2 2" xfId="1945"/>
    <cellStyle name="注释 2 2 3" xfId="1946"/>
    <cellStyle name="注释 2 2_人员经费及公用经费" xfId="1947"/>
    <cellStyle name="注释 2 3" xfId="1948"/>
    <cellStyle name="注释 2 3 2" xfId="1949"/>
    <cellStyle name="注释 2 4" xfId="1950"/>
    <cellStyle name="注释 2 5" xfId="1951"/>
    <cellStyle name="注释 2_人员经费及公用经费" xfId="1952"/>
    <cellStyle name="注释 3" xfId="1953"/>
    <cellStyle name="资产" xfId="1954"/>
    <cellStyle name="콤마 [0]_1.24분기 평가표 " xfId="1955"/>
    <cellStyle name="콤마_1.24분기 평가표 " xfId="1956"/>
    <cellStyle name="통화 [0]_1.24분기 평가표 " xfId="1957"/>
    <cellStyle name="통화_1.24분기 평가표 " xfId="1958"/>
    <cellStyle name="표준_(업무)평가단" xfId="1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09&#24180;&#20915;&#31639;&#25209;&#22797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yt8000\my%20documents&#65288;&#22791;&#20221;&#65289;\&#20219;&#34183;\&#24037;&#20316;\2007&#24180;\&#35760;&#24080;\2007&#24180;&#35760;&#2408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82;&#24180;&#36130;&#25919;&#20915;&#31639;\2011&#24180;&#20915;&#3163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Zeros="0" tabSelected="1" topLeftCell="A13" workbookViewId="0">
      <selection activeCell="O25" sqref="O25"/>
    </sheetView>
  </sheetViews>
  <sheetFormatPr defaultColWidth="9" defaultRowHeight="13.5"/>
  <cols>
    <col min="1" max="1" width="35.625" style="1" customWidth="1"/>
    <col min="2" max="5" width="9.625" style="1" customWidth="1"/>
    <col min="6" max="6" width="25.625" style="1" customWidth="1"/>
    <col min="7" max="10" width="9.625" style="1" customWidth="1"/>
    <col min="11" max="16384" width="9" style="1"/>
  </cols>
  <sheetData>
    <row r="1" spans="1:15" ht="30" customHeight="1">
      <c r="A1" s="95" t="s">
        <v>299</v>
      </c>
      <c r="B1" s="95"/>
      <c r="C1" s="95"/>
      <c r="D1" s="95"/>
      <c r="E1" s="95"/>
      <c r="F1" s="95"/>
      <c r="G1" s="95"/>
      <c r="H1" s="95"/>
      <c r="I1" s="95"/>
      <c r="J1" s="95"/>
    </row>
    <row r="2" spans="1:15" ht="20.100000000000001" customHeight="1">
      <c r="A2" s="2"/>
      <c r="B2" s="3"/>
      <c r="C2" s="3"/>
      <c r="D2" s="3"/>
      <c r="E2" s="3"/>
      <c r="F2" s="4"/>
      <c r="G2" s="5"/>
      <c r="H2" s="5"/>
      <c r="I2" s="5"/>
      <c r="J2" s="5" t="s">
        <v>0</v>
      </c>
    </row>
    <row r="3" spans="1:15" ht="20.100000000000001" customHeight="1">
      <c r="A3" s="96" t="s">
        <v>1</v>
      </c>
      <c r="B3" s="97"/>
      <c r="C3" s="97"/>
      <c r="D3" s="97"/>
      <c r="E3" s="98"/>
      <c r="F3" s="99" t="s">
        <v>2</v>
      </c>
      <c r="G3" s="99"/>
      <c r="H3" s="99"/>
      <c r="I3" s="99"/>
      <c r="J3" s="99"/>
    </row>
    <row r="4" spans="1:15" ht="36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</row>
    <row r="5" spans="1:15" ht="20.100000000000001" customHeight="1">
      <c r="A5" s="7" t="s">
        <v>8</v>
      </c>
      <c r="B5" s="8">
        <f>收入预算表!B5</f>
        <v>95490</v>
      </c>
      <c r="C5" s="8">
        <v>97826</v>
      </c>
      <c r="D5" s="8">
        <f>B5-C5</f>
        <v>-2336</v>
      </c>
      <c r="E5" s="9">
        <f>IF(C5&lt;&gt;0,D5/C5,0)</f>
        <v>-2.3879132337006521E-2</v>
      </c>
      <c r="F5" s="7" t="s">
        <v>9</v>
      </c>
      <c r="G5" s="8">
        <f>ROUND(支出预算表!B6,)</f>
        <v>59014</v>
      </c>
      <c r="H5" s="8">
        <v>69488</v>
      </c>
      <c r="I5" s="8">
        <f>G5-H5</f>
        <v>-10474</v>
      </c>
      <c r="J5" s="9">
        <f>IF(H5&lt;&gt;0,I5/H5,0)</f>
        <v>-0.15073106147824084</v>
      </c>
      <c r="M5" s="133"/>
      <c r="O5" s="133"/>
    </row>
    <row r="6" spans="1:15" ht="20.100000000000001" customHeight="1">
      <c r="A6" s="7" t="s">
        <v>10</v>
      </c>
      <c r="B6" s="8">
        <f>收入预算表!B20</f>
        <v>121960</v>
      </c>
      <c r="C6" s="8">
        <v>123150</v>
      </c>
      <c r="D6" s="8">
        <f t="shared" ref="D6:D36" si="0">B6-C6</f>
        <v>-1190</v>
      </c>
      <c r="E6" s="9">
        <f>IF(C6&lt;&gt;0,D6/C6,0)</f>
        <v>-9.6630125862768989E-3</v>
      </c>
      <c r="F6" s="7" t="s">
        <v>11</v>
      </c>
      <c r="G6" s="8">
        <f>ROUND(支出预算表!B31,)</f>
        <v>63314</v>
      </c>
      <c r="H6" s="8">
        <v>56480</v>
      </c>
      <c r="I6" s="8">
        <f t="shared" ref="I6:I36" si="1">G6-H6</f>
        <v>6834</v>
      </c>
      <c r="J6" s="9">
        <f t="shared" ref="J6:J36" si="2">IF(H6&lt;&gt;0,I6/H6,0)</f>
        <v>0.1209985835694051</v>
      </c>
      <c r="M6" s="133"/>
      <c r="O6" s="133"/>
    </row>
    <row r="7" spans="1:15" ht="20.100000000000001" customHeight="1">
      <c r="A7" s="10" t="s">
        <v>12</v>
      </c>
      <c r="B7" s="11">
        <f>SUM(B5:B6)</f>
        <v>217450</v>
      </c>
      <c r="C7" s="11">
        <f>SUM(C5:C6)</f>
        <v>220976</v>
      </c>
      <c r="D7" s="11">
        <f t="shared" si="0"/>
        <v>-3526</v>
      </c>
      <c r="E7" s="12">
        <f t="shared" ref="E7:E36" si="3">IF(C7&lt;&gt;0,D7/C7,0)</f>
        <v>-1.5956483962059228E-2</v>
      </c>
      <c r="F7" s="7" t="s">
        <v>13</v>
      </c>
      <c r="G7" s="8">
        <f>ROUND(支出预算表!B40,)</f>
        <v>67905</v>
      </c>
      <c r="H7" s="8">
        <v>69293</v>
      </c>
      <c r="I7" s="8">
        <f t="shared" si="1"/>
        <v>-1388</v>
      </c>
      <c r="J7" s="9">
        <f t="shared" si="2"/>
        <v>-2.0030883350410575E-2</v>
      </c>
      <c r="M7" s="133"/>
      <c r="O7" s="133"/>
    </row>
    <row r="8" spans="1:15" ht="20.100000000000001" customHeight="1">
      <c r="A8" s="13" t="s">
        <v>14</v>
      </c>
      <c r="B8" s="11">
        <f>SUM(B9,B15,B29,B31,B32,B33)</f>
        <v>392478</v>
      </c>
      <c r="C8" s="11">
        <f>SUM(C9,C15,C29,C31,C32,C33)</f>
        <v>427403</v>
      </c>
      <c r="D8" s="11">
        <f t="shared" si="0"/>
        <v>-34925</v>
      </c>
      <c r="E8" s="12">
        <f t="shared" si="3"/>
        <v>-8.1714447488669947E-2</v>
      </c>
      <c r="F8" s="7" t="s">
        <v>15</v>
      </c>
      <c r="G8" s="8">
        <f>ROUND(支出预算表!B49,)</f>
        <v>8269</v>
      </c>
      <c r="H8" s="8">
        <v>11929</v>
      </c>
      <c r="I8" s="8">
        <f t="shared" si="1"/>
        <v>-3660</v>
      </c>
      <c r="J8" s="9">
        <f t="shared" si="2"/>
        <v>-0.30681532400033534</v>
      </c>
      <c r="M8" s="133"/>
      <c r="O8" s="133"/>
    </row>
    <row r="9" spans="1:15" ht="20.100000000000001" customHeight="1">
      <c r="A9" s="14" t="s">
        <v>16</v>
      </c>
      <c r="B9" s="8">
        <f>SUM(B10:B14)</f>
        <v>25313</v>
      </c>
      <c r="C9" s="8">
        <f>SUM(C10:C14)</f>
        <v>25635</v>
      </c>
      <c r="D9" s="8">
        <f t="shared" si="0"/>
        <v>-322</v>
      </c>
      <c r="E9" s="9">
        <f t="shared" si="3"/>
        <v>-1.2560951823678564E-2</v>
      </c>
      <c r="F9" s="7" t="s">
        <v>17</v>
      </c>
      <c r="G9" s="8">
        <f>ROUND(支出预算表!B54,)</f>
        <v>16798</v>
      </c>
      <c r="H9" s="8">
        <v>27690</v>
      </c>
      <c r="I9" s="8">
        <f t="shared" si="1"/>
        <v>-10892</v>
      </c>
      <c r="J9" s="9">
        <f t="shared" si="2"/>
        <v>-0.39335500180570604</v>
      </c>
      <c r="M9" s="133"/>
      <c r="O9" s="133"/>
    </row>
    <row r="10" spans="1:15" ht="20.100000000000001" customHeight="1">
      <c r="A10" s="15" t="s">
        <v>18</v>
      </c>
      <c r="B10" s="8">
        <f>4723+8085</f>
        <v>12808</v>
      </c>
      <c r="C10" s="8">
        <v>13000</v>
      </c>
      <c r="D10" s="8">
        <f t="shared" si="0"/>
        <v>-192</v>
      </c>
      <c r="E10" s="9">
        <f t="shared" si="3"/>
        <v>-1.4769230769230769E-2</v>
      </c>
      <c r="F10" s="7" t="s">
        <v>19</v>
      </c>
      <c r="G10" s="8">
        <f>ROUND(支出预算表!B61,)</f>
        <v>103057</v>
      </c>
      <c r="H10" s="8">
        <v>93886</v>
      </c>
      <c r="I10" s="8">
        <f t="shared" si="1"/>
        <v>9171</v>
      </c>
      <c r="J10" s="9">
        <f t="shared" si="2"/>
        <v>9.7682295549922249E-2</v>
      </c>
      <c r="M10" s="133"/>
      <c r="O10" s="133"/>
    </row>
    <row r="11" spans="1:15" ht="20.100000000000001" customHeight="1">
      <c r="A11" s="15" t="s">
        <v>20</v>
      </c>
      <c r="B11" s="8">
        <v>4958</v>
      </c>
      <c r="C11" s="8">
        <v>4958</v>
      </c>
      <c r="D11" s="8">
        <f t="shared" si="0"/>
        <v>0</v>
      </c>
      <c r="E11" s="9">
        <f t="shared" si="3"/>
        <v>0</v>
      </c>
      <c r="F11" s="7" t="s">
        <v>21</v>
      </c>
      <c r="G11" s="8">
        <f>ROUND(支出预算表!B77,)</f>
        <v>26485</v>
      </c>
      <c r="H11" s="8">
        <v>30987</v>
      </c>
      <c r="I11" s="8">
        <f t="shared" si="1"/>
        <v>-4502</v>
      </c>
      <c r="J11" s="9">
        <f t="shared" si="2"/>
        <v>-0.14528673314615806</v>
      </c>
      <c r="M11" s="133"/>
      <c r="O11" s="133"/>
    </row>
    <row r="12" spans="1:15" ht="20.100000000000001" customHeight="1">
      <c r="A12" s="15" t="s">
        <v>22</v>
      </c>
      <c r="B12" s="8">
        <v>1166</v>
      </c>
      <c r="C12" s="8">
        <v>1100</v>
      </c>
      <c r="D12" s="8">
        <f t="shared" si="0"/>
        <v>66</v>
      </c>
      <c r="E12" s="9">
        <f t="shared" si="3"/>
        <v>0.06</v>
      </c>
      <c r="F12" s="7" t="s">
        <v>23</v>
      </c>
      <c r="G12" s="8">
        <f>ROUND(支出预算表!B87,)</f>
        <v>22346</v>
      </c>
      <c r="H12" s="8">
        <v>17854</v>
      </c>
      <c r="I12" s="8">
        <f t="shared" si="1"/>
        <v>4492</v>
      </c>
      <c r="J12" s="9">
        <f t="shared" si="2"/>
        <v>0.25159628094544639</v>
      </c>
      <c r="M12" s="133"/>
      <c r="O12" s="133"/>
    </row>
    <row r="13" spans="1:15" ht="20.100000000000001" customHeight="1">
      <c r="A13" s="15" t="s">
        <v>24</v>
      </c>
      <c r="B13" s="8">
        <v>4325</v>
      </c>
      <c r="C13" s="8">
        <v>4521</v>
      </c>
      <c r="D13" s="8">
        <f t="shared" si="0"/>
        <v>-196</v>
      </c>
      <c r="E13" s="9">
        <f t="shared" si="3"/>
        <v>-4.3353240433532406E-2</v>
      </c>
      <c r="F13" s="7" t="s">
        <v>25</v>
      </c>
      <c r="G13" s="8">
        <f>ROUND(支出预算表!B92,)</f>
        <v>37909</v>
      </c>
      <c r="H13" s="8">
        <v>27070</v>
      </c>
      <c r="I13" s="8">
        <f t="shared" si="1"/>
        <v>10839</v>
      </c>
      <c r="J13" s="9">
        <f t="shared" si="2"/>
        <v>0.40040635389730328</v>
      </c>
      <c r="M13" s="133"/>
      <c r="O13" s="133"/>
    </row>
    <row r="14" spans="1:15" ht="20.100000000000001" customHeight="1">
      <c r="A14" s="15" t="s">
        <v>26</v>
      </c>
      <c r="B14" s="8">
        <v>2056</v>
      </c>
      <c r="C14" s="8">
        <v>2056</v>
      </c>
      <c r="D14" s="8">
        <f t="shared" si="0"/>
        <v>0</v>
      </c>
      <c r="E14" s="9">
        <f t="shared" si="3"/>
        <v>0</v>
      </c>
      <c r="F14" s="7" t="s">
        <v>27</v>
      </c>
      <c r="G14" s="8">
        <f>ROUND(支出预算表!B98,)</f>
        <v>20637</v>
      </c>
      <c r="H14" s="8">
        <v>22947</v>
      </c>
      <c r="I14" s="8">
        <f t="shared" si="1"/>
        <v>-2310</v>
      </c>
      <c r="J14" s="9">
        <f t="shared" si="2"/>
        <v>-0.10066675382402929</v>
      </c>
      <c r="M14" s="133"/>
      <c r="O14" s="133"/>
    </row>
    <row r="15" spans="1:15" ht="20.100000000000001" customHeight="1">
      <c r="A15" s="14" t="s">
        <v>28</v>
      </c>
      <c r="B15" s="8">
        <f>SUM(B16:B28)</f>
        <v>152237</v>
      </c>
      <c r="C15" s="8">
        <f>SUM(C16:C28)</f>
        <v>171840</v>
      </c>
      <c r="D15" s="8">
        <f t="shared" si="0"/>
        <v>-19603</v>
      </c>
      <c r="E15" s="9">
        <f t="shared" si="3"/>
        <v>-0.11407704841713222</v>
      </c>
      <c r="F15" s="7" t="s">
        <v>29</v>
      </c>
      <c r="G15" s="8">
        <f>ROUND(支出预算表!B107,)</f>
        <v>12664</v>
      </c>
      <c r="H15" s="8">
        <v>16746</v>
      </c>
      <c r="I15" s="8">
        <f t="shared" si="1"/>
        <v>-4082</v>
      </c>
      <c r="J15" s="9">
        <f t="shared" si="2"/>
        <v>-0.24375970380986503</v>
      </c>
      <c r="M15" s="133"/>
      <c r="O15" s="133"/>
    </row>
    <row r="16" spans="1:15" ht="20.100000000000001" customHeight="1">
      <c r="A16" s="15" t="s">
        <v>30</v>
      </c>
      <c r="B16" s="8">
        <v>526</v>
      </c>
      <c r="C16" s="8">
        <v>526</v>
      </c>
      <c r="D16" s="8">
        <f t="shared" si="0"/>
        <v>0</v>
      </c>
      <c r="E16" s="9">
        <f t="shared" si="3"/>
        <v>0</v>
      </c>
      <c r="F16" s="7" t="s">
        <v>31</v>
      </c>
      <c r="G16" s="8">
        <f>ROUND(支出预算表!B110,)</f>
        <v>23415</v>
      </c>
      <c r="H16" s="8">
        <v>18124</v>
      </c>
      <c r="I16" s="8">
        <f t="shared" si="1"/>
        <v>5291</v>
      </c>
      <c r="J16" s="9">
        <f t="shared" si="2"/>
        <v>0.29193334804678878</v>
      </c>
      <c r="M16" s="133"/>
      <c r="O16" s="133"/>
    </row>
    <row r="17" spans="1:15" ht="20.100000000000001" customHeight="1">
      <c r="A17" s="16" t="s">
        <v>32</v>
      </c>
      <c r="B17" s="8">
        <v>65500</v>
      </c>
      <c r="C17" s="8">
        <v>80000</v>
      </c>
      <c r="D17" s="8">
        <f t="shared" si="0"/>
        <v>-14500</v>
      </c>
      <c r="E17" s="9">
        <f t="shared" si="3"/>
        <v>-0.18124999999999999</v>
      </c>
      <c r="F17" s="7" t="s">
        <v>33</v>
      </c>
      <c r="G17" s="8">
        <f>ROUND(支出预算表!B115,)</f>
        <v>618</v>
      </c>
      <c r="H17" s="8">
        <v>815</v>
      </c>
      <c r="I17" s="8">
        <f t="shared" si="1"/>
        <v>-197</v>
      </c>
      <c r="J17" s="9">
        <f t="shared" si="2"/>
        <v>-0.24171779141104294</v>
      </c>
      <c r="M17" s="133"/>
      <c r="O17" s="133"/>
    </row>
    <row r="18" spans="1:15" ht="20.100000000000001" customHeight="1">
      <c r="A18" s="16" t="s">
        <v>34</v>
      </c>
      <c r="B18" s="8">
        <v>14735</v>
      </c>
      <c r="C18" s="8">
        <v>14735</v>
      </c>
      <c r="D18" s="8">
        <f t="shared" si="0"/>
        <v>0</v>
      </c>
      <c r="E18" s="9">
        <f t="shared" si="3"/>
        <v>0</v>
      </c>
      <c r="F18" s="7" t="s">
        <v>35</v>
      </c>
      <c r="G18" s="8">
        <f>ROUND(支出预算表!B118,)</f>
        <v>8120</v>
      </c>
      <c r="H18" s="8">
        <v>5743</v>
      </c>
      <c r="I18" s="8">
        <f t="shared" si="1"/>
        <v>2377</v>
      </c>
      <c r="J18" s="9">
        <f t="shared" si="2"/>
        <v>0.41389517673689707</v>
      </c>
      <c r="M18" s="133"/>
      <c r="O18" s="133"/>
    </row>
    <row r="19" spans="1:15" ht="20.100000000000001" customHeight="1">
      <c r="A19" s="16" t="s">
        <v>36</v>
      </c>
      <c r="B19" s="8">
        <v>254</v>
      </c>
      <c r="C19" s="8">
        <v>254</v>
      </c>
      <c r="D19" s="8">
        <f t="shared" si="0"/>
        <v>0</v>
      </c>
      <c r="E19" s="9">
        <f t="shared" si="3"/>
        <v>0</v>
      </c>
      <c r="F19" s="7" t="s">
        <v>37</v>
      </c>
      <c r="G19" s="8">
        <f>ROUND(支出预算表!B121,)</f>
        <v>28576</v>
      </c>
      <c r="H19" s="8">
        <v>36828</v>
      </c>
      <c r="I19" s="8">
        <f t="shared" si="1"/>
        <v>-8252</v>
      </c>
      <c r="J19" s="9">
        <f t="shared" si="2"/>
        <v>-0.22406864342348212</v>
      </c>
      <c r="M19" s="133"/>
      <c r="O19" s="133"/>
    </row>
    <row r="20" spans="1:15" ht="20.100000000000001" customHeight="1">
      <c r="A20" s="17" t="s">
        <v>38</v>
      </c>
      <c r="B20" s="8">
        <v>1754</v>
      </c>
      <c r="C20" s="8">
        <v>1754</v>
      </c>
      <c r="D20" s="8">
        <f t="shared" si="0"/>
        <v>0</v>
      </c>
      <c r="E20" s="9">
        <f t="shared" si="3"/>
        <v>0</v>
      </c>
      <c r="F20" s="7" t="s">
        <v>39</v>
      </c>
      <c r="G20" s="8">
        <f>ROUND(支出预算表!B125,)</f>
        <v>34</v>
      </c>
      <c r="H20" s="8">
        <v>234</v>
      </c>
      <c r="I20" s="8">
        <f t="shared" si="1"/>
        <v>-200</v>
      </c>
      <c r="J20" s="9">
        <f t="shared" si="2"/>
        <v>-0.85470085470085466</v>
      </c>
      <c r="M20" s="133"/>
      <c r="O20" s="133"/>
    </row>
    <row r="21" spans="1:15" ht="20.100000000000001" customHeight="1">
      <c r="A21" s="16" t="s">
        <v>40</v>
      </c>
      <c r="B21" s="8">
        <v>10111</v>
      </c>
      <c r="C21" s="8">
        <v>14111</v>
      </c>
      <c r="D21" s="8">
        <f t="shared" si="0"/>
        <v>-4000</v>
      </c>
      <c r="E21" s="9">
        <f t="shared" si="3"/>
        <v>-0.28346679895117283</v>
      </c>
      <c r="F21" s="7" t="s">
        <v>41</v>
      </c>
      <c r="G21" s="8">
        <f>ROUND(支出预算表!B127,)</f>
        <v>3735</v>
      </c>
      <c r="H21" s="8">
        <v>3509</v>
      </c>
      <c r="I21" s="8">
        <f t="shared" si="1"/>
        <v>226</v>
      </c>
      <c r="J21" s="9">
        <f t="shared" si="2"/>
        <v>6.4405813622114561E-2</v>
      </c>
      <c r="M21" s="133"/>
      <c r="O21" s="133"/>
    </row>
    <row r="22" spans="1:15" ht="20.100000000000001" customHeight="1">
      <c r="A22" s="16" t="s">
        <v>42</v>
      </c>
      <c r="B22" s="8">
        <v>10950</v>
      </c>
      <c r="C22" s="8">
        <v>10950</v>
      </c>
      <c r="D22" s="8">
        <f t="shared" si="0"/>
        <v>0</v>
      </c>
      <c r="E22" s="9">
        <f t="shared" si="3"/>
        <v>0</v>
      </c>
      <c r="F22" s="7" t="s">
        <v>43</v>
      </c>
      <c r="G22" s="8">
        <f>ROUND(支出预算表!B131,)</f>
        <v>6000</v>
      </c>
      <c r="H22" s="8">
        <v>12000</v>
      </c>
      <c r="I22" s="8">
        <f t="shared" si="1"/>
        <v>-6000</v>
      </c>
      <c r="J22" s="9">
        <f t="shared" si="2"/>
        <v>-0.5</v>
      </c>
      <c r="M22" s="133"/>
      <c r="O22" s="133"/>
    </row>
    <row r="23" spans="1:15" ht="20.100000000000001" customHeight="1">
      <c r="A23" s="16" t="s">
        <v>44</v>
      </c>
      <c r="B23" s="8">
        <v>4727</v>
      </c>
      <c r="C23" s="8">
        <v>4727</v>
      </c>
      <c r="D23" s="8">
        <f t="shared" si="0"/>
        <v>0</v>
      </c>
      <c r="E23" s="9">
        <f t="shared" si="3"/>
        <v>0</v>
      </c>
      <c r="F23" s="7" t="s">
        <v>45</v>
      </c>
      <c r="G23" s="8">
        <f>ROUND(支出预算表!B132,)</f>
        <v>24000</v>
      </c>
      <c r="H23" s="8">
        <v>50000</v>
      </c>
      <c r="I23" s="8">
        <f t="shared" si="1"/>
        <v>-26000</v>
      </c>
      <c r="J23" s="9">
        <f t="shared" si="2"/>
        <v>-0.52</v>
      </c>
      <c r="M23" s="133"/>
      <c r="O23" s="133"/>
    </row>
    <row r="24" spans="1:15" ht="20.100000000000001" customHeight="1">
      <c r="A24" s="16" t="s">
        <v>46</v>
      </c>
      <c r="B24" s="8">
        <v>4000</v>
      </c>
      <c r="C24" s="8">
        <v>4000</v>
      </c>
      <c r="D24" s="8">
        <f t="shared" si="0"/>
        <v>0</v>
      </c>
      <c r="E24" s="9">
        <f t="shared" si="3"/>
        <v>0</v>
      </c>
      <c r="F24" s="7" t="s">
        <v>47</v>
      </c>
      <c r="G24" s="8">
        <f>ROUND(支出预算表!B133,)</f>
        <v>54730</v>
      </c>
      <c r="H24" s="8">
        <v>55333</v>
      </c>
      <c r="I24" s="8">
        <f t="shared" si="1"/>
        <v>-603</v>
      </c>
      <c r="J24" s="9">
        <f t="shared" si="2"/>
        <v>-1.0897656009975963E-2</v>
      </c>
      <c r="M24" s="133"/>
      <c r="O24" s="133"/>
    </row>
    <row r="25" spans="1:15" ht="20.100000000000001" customHeight="1">
      <c r="A25" s="18" t="s">
        <v>48</v>
      </c>
      <c r="B25" s="8">
        <v>36829</v>
      </c>
      <c r="C25" s="8">
        <v>36829</v>
      </c>
      <c r="D25" s="8">
        <f t="shared" si="0"/>
        <v>0</v>
      </c>
      <c r="E25" s="9">
        <f t="shared" si="3"/>
        <v>0</v>
      </c>
      <c r="F25" s="10" t="s">
        <v>49</v>
      </c>
      <c r="G25" s="11">
        <f>SUM(G5:G24)</f>
        <v>587626</v>
      </c>
      <c r="H25" s="11">
        <f>SUM(H5:H24)</f>
        <v>626956</v>
      </c>
      <c r="I25" s="11">
        <f t="shared" si="1"/>
        <v>-39330</v>
      </c>
      <c r="J25" s="12">
        <f t="shared" si="2"/>
        <v>-6.2731674950076241E-2</v>
      </c>
      <c r="M25" s="133"/>
      <c r="O25" s="133"/>
    </row>
    <row r="26" spans="1:15" ht="20.100000000000001" customHeight="1">
      <c r="A26" s="18" t="s">
        <v>50</v>
      </c>
      <c r="B26" s="8">
        <v>2497</v>
      </c>
      <c r="C26" s="8"/>
      <c r="D26" s="8">
        <f t="shared" si="0"/>
        <v>2497</v>
      </c>
      <c r="E26" s="9">
        <f t="shared" si="3"/>
        <v>0</v>
      </c>
      <c r="F26" s="13" t="s">
        <v>51</v>
      </c>
      <c r="G26" s="11">
        <f>SUM(G27:G31)</f>
        <v>22184</v>
      </c>
      <c r="H26" s="11">
        <f>SUM(H27:H31)</f>
        <v>21284</v>
      </c>
      <c r="I26" s="11">
        <f t="shared" si="1"/>
        <v>900</v>
      </c>
      <c r="J26" s="12">
        <f t="shared" si="2"/>
        <v>4.2285284720917124E-2</v>
      </c>
      <c r="M26" s="133"/>
      <c r="O26" s="133"/>
    </row>
    <row r="27" spans="1:15" ht="20.100000000000001" customHeight="1">
      <c r="A27" s="15" t="s">
        <v>52</v>
      </c>
      <c r="B27" s="8">
        <v>226</v>
      </c>
      <c r="C27" s="8">
        <v>42</v>
      </c>
      <c r="D27" s="8">
        <f t="shared" si="0"/>
        <v>184</v>
      </c>
      <c r="E27" s="9">
        <f t="shared" si="3"/>
        <v>4.3809523809523814</v>
      </c>
      <c r="F27" s="14" t="s">
        <v>53</v>
      </c>
      <c r="G27" s="8">
        <v>298</v>
      </c>
      <c r="H27" s="8">
        <v>298</v>
      </c>
      <c r="I27" s="8">
        <f t="shared" si="1"/>
        <v>0</v>
      </c>
      <c r="J27" s="9">
        <f t="shared" si="2"/>
        <v>0</v>
      </c>
      <c r="M27" s="133"/>
      <c r="O27" s="133"/>
    </row>
    <row r="28" spans="1:15" ht="20.100000000000001" customHeight="1">
      <c r="A28" s="15" t="s">
        <v>54</v>
      </c>
      <c r="B28" s="8">
        <v>128</v>
      </c>
      <c r="C28" s="8">
        <v>3912</v>
      </c>
      <c r="D28" s="8">
        <f t="shared" si="0"/>
        <v>-3784</v>
      </c>
      <c r="E28" s="9">
        <f t="shared" si="3"/>
        <v>-0.96728016359918201</v>
      </c>
      <c r="F28" s="14" t="s">
        <v>55</v>
      </c>
      <c r="G28" s="8">
        <f>11146+900</f>
        <v>12046</v>
      </c>
      <c r="H28" s="8">
        <v>11146</v>
      </c>
      <c r="I28" s="8">
        <f t="shared" si="1"/>
        <v>900</v>
      </c>
      <c r="J28" s="9">
        <f t="shared" si="2"/>
        <v>8.0746456127758839E-2</v>
      </c>
      <c r="M28" s="133"/>
      <c r="O28" s="133"/>
    </row>
    <row r="29" spans="1:15" ht="20.100000000000001" customHeight="1">
      <c r="A29" s="19" t="s">
        <v>56</v>
      </c>
      <c r="B29" s="8">
        <v>8928</v>
      </c>
      <c r="C29" s="8">
        <v>8928</v>
      </c>
      <c r="D29" s="8">
        <f t="shared" si="0"/>
        <v>0</v>
      </c>
      <c r="E29" s="9">
        <f t="shared" si="3"/>
        <v>0</v>
      </c>
      <c r="F29" s="14" t="s">
        <v>57</v>
      </c>
      <c r="G29" s="8">
        <v>300</v>
      </c>
      <c r="H29" s="8">
        <v>300</v>
      </c>
      <c r="I29" s="8">
        <f t="shared" si="1"/>
        <v>0</v>
      </c>
      <c r="J29" s="9">
        <f t="shared" si="2"/>
        <v>0</v>
      </c>
      <c r="M29" s="133"/>
      <c r="O29" s="133"/>
    </row>
    <row r="30" spans="1:15" ht="20.100000000000001" customHeight="1">
      <c r="A30" s="19" t="s">
        <v>58</v>
      </c>
      <c r="B30" s="8"/>
      <c r="C30" s="8"/>
      <c r="D30" s="8"/>
      <c r="E30" s="9">
        <f t="shared" si="3"/>
        <v>0</v>
      </c>
      <c r="F30" s="14" t="s">
        <v>59</v>
      </c>
      <c r="G30" s="8">
        <v>9540</v>
      </c>
      <c r="H30" s="8">
        <v>9540</v>
      </c>
      <c r="I30" s="8">
        <f t="shared" si="1"/>
        <v>0</v>
      </c>
      <c r="J30" s="9">
        <f t="shared" si="2"/>
        <v>0</v>
      </c>
      <c r="M30" s="133"/>
      <c r="O30" s="133"/>
    </row>
    <row r="31" spans="1:15" ht="20.100000000000001" customHeight="1">
      <c r="A31" s="19" t="s">
        <v>60</v>
      </c>
      <c r="B31" s="8"/>
      <c r="C31" s="8"/>
      <c r="D31" s="8">
        <f t="shared" si="0"/>
        <v>0</v>
      </c>
      <c r="E31" s="9">
        <f t="shared" si="3"/>
        <v>0</v>
      </c>
      <c r="F31" s="19" t="s">
        <v>61</v>
      </c>
      <c r="G31" s="8">
        <v>0</v>
      </c>
      <c r="H31" s="8">
        <v>0</v>
      </c>
      <c r="I31" s="8">
        <f t="shared" si="1"/>
        <v>0</v>
      </c>
      <c r="J31" s="9">
        <f t="shared" si="2"/>
        <v>0</v>
      </c>
      <c r="M31" s="133"/>
      <c r="O31" s="133"/>
    </row>
    <row r="32" spans="1:15" ht="20.100000000000001" customHeight="1">
      <c r="A32" s="19" t="s">
        <v>62</v>
      </c>
      <c r="B32" s="8">
        <v>20000</v>
      </c>
      <c r="C32" s="8">
        <v>50000</v>
      </c>
      <c r="D32" s="8">
        <f t="shared" si="0"/>
        <v>-30000</v>
      </c>
      <c r="E32" s="9">
        <f t="shared" si="3"/>
        <v>-0.6</v>
      </c>
      <c r="F32" s="19"/>
      <c r="G32" s="8"/>
      <c r="H32" s="8"/>
      <c r="I32" s="8"/>
      <c r="J32" s="9">
        <f t="shared" si="2"/>
        <v>0</v>
      </c>
      <c r="M32" s="133"/>
      <c r="O32" s="133"/>
    </row>
    <row r="33" spans="1:15" ht="20.100000000000001" customHeight="1">
      <c r="A33" s="19" t="s">
        <v>63</v>
      </c>
      <c r="B33" s="8">
        <v>186000</v>
      </c>
      <c r="C33" s="8">
        <v>171000</v>
      </c>
      <c r="D33" s="8">
        <f t="shared" si="0"/>
        <v>15000</v>
      </c>
      <c r="E33" s="9">
        <f t="shared" si="3"/>
        <v>8.771929824561403E-2</v>
      </c>
      <c r="F33" s="20" t="s">
        <v>64</v>
      </c>
      <c r="G33" s="11">
        <f>B36-G25-G26</f>
        <v>118</v>
      </c>
      <c r="H33" s="11">
        <f>C36-H25-H26</f>
        <v>139</v>
      </c>
      <c r="I33" s="11">
        <f t="shared" si="1"/>
        <v>-21</v>
      </c>
      <c r="J33" s="12">
        <f t="shared" si="2"/>
        <v>-0.15107913669064749</v>
      </c>
      <c r="M33" s="133"/>
      <c r="O33" s="133"/>
    </row>
    <row r="34" spans="1:15" ht="21.95" customHeight="1">
      <c r="A34" s="19"/>
      <c r="B34" s="8"/>
      <c r="C34" s="8"/>
      <c r="D34" s="8"/>
      <c r="E34" s="9">
        <f t="shared" si="3"/>
        <v>0</v>
      </c>
      <c r="F34" s="21" t="s">
        <v>65</v>
      </c>
      <c r="G34" s="22"/>
      <c r="H34" s="22"/>
      <c r="I34" s="8"/>
      <c r="J34" s="9">
        <f t="shared" si="2"/>
        <v>0</v>
      </c>
      <c r="M34" s="133"/>
      <c r="O34" s="133"/>
    </row>
    <row r="35" spans="1:15" ht="21.95" customHeight="1">
      <c r="A35" s="19"/>
      <c r="B35" s="8"/>
      <c r="C35" s="8"/>
      <c r="D35" s="8"/>
      <c r="E35" s="9">
        <f t="shared" si="3"/>
        <v>0</v>
      </c>
      <c r="F35" s="21" t="s">
        <v>66</v>
      </c>
      <c r="G35" s="22"/>
      <c r="H35" s="22"/>
      <c r="I35" s="8"/>
      <c r="J35" s="9">
        <f t="shared" si="2"/>
        <v>0</v>
      </c>
      <c r="M35" s="133"/>
      <c r="O35" s="133"/>
    </row>
    <row r="36" spans="1:15" ht="21.95" customHeight="1">
      <c r="A36" s="23" t="s">
        <v>67</v>
      </c>
      <c r="B36" s="11">
        <f>B7+B8</f>
        <v>609928</v>
      </c>
      <c r="C36" s="11">
        <f>C7+C8</f>
        <v>648379</v>
      </c>
      <c r="D36" s="11">
        <f t="shared" si="0"/>
        <v>-38451</v>
      </c>
      <c r="E36" s="12">
        <f t="shared" si="3"/>
        <v>-5.9303277866803214E-2</v>
      </c>
      <c r="F36" s="23" t="s">
        <v>68</v>
      </c>
      <c r="G36" s="11">
        <f>G25+G26+G33</f>
        <v>609928</v>
      </c>
      <c r="H36" s="11">
        <f>H25+H26+H33</f>
        <v>648379</v>
      </c>
      <c r="I36" s="11">
        <f t="shared" si="1"/>
        <v>-38451</v>
      </c>
      <c r="J36" s="12">
        <f t="shared" si="2"/>
        <v>-5.9303277866803214E-2</v>
      </c>
      <c r="M36" s="133"/>
      <c r="O36" s="133"/>
    </row>
    <row r="37" spans="1:15" ht="21.95" customHeight="1"/>
    <row r="38" spans="1:15" ht="21.95" customHeight="1"/>
    <row r="39" spans="1:15" ht="21.95" customHeight="1"/>
  </sheetData>
  <mergeCells count="3">
    <mergeCell ref="A1:J1"/>
    <mergeCell ref="A3:E3"/>
    <mergeCell ref="F3:J3"/>
  </mergeCells>
  <phoneticPr fontId="3" type="noConversion"/>
  <printOptions horizontalCentered="1"/>
  <pageMargins left="0.19685039370078741" right="0.19685039370078741" top="0.98425196850393704" bottom="0.78740157480314965" header="0.31496062992125984" footer="0.31496062992125984"/>
  <pageSetup paperSize="9" orientation="landscape" blackAndWhite="1" r:id="rId1"/>
  <headerFooter>
    <oddFooter>第 &amp;P 页</oddFooter>
  </headerFooter>
  <ignoredErrors>
    <ignoredError sqref="B15: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39"/>
  <sheetViews>
    <sheetView workbookViewId="0">
      <pane xSplit="1" ySplit="5" topLeftCell="B6" activePane="bottomRight" state="frozen"/>
      <selection activeCell="N10" sqref="N10"/>
      <selection pane="topRight" activeCell="N10" sqref="N10"/>
      <selection pane="bottomLeft" activeCell="N10" sqref="N10"/>
      <selection pane="bottomRight" activeCell="O19" sqref="O19"/>
    </sheetView>
  </sheetViews>
  <sheetFormatPr defaultColWidth="9" defaultRowHeight="13.5" outlineLevelRow="1"/>
  <cols>
    <col min="1" max="1" width="54.25" style="24" customWidth="1"/>
    <col min="2" max="8" width="9.625" style="24" customWidth="1"/>
    <col min="9" max="249" width="9" style="24"/>
    <col min="250" max="250" width="54.25" style="24" customWidth="1"/>
    <col min="251" max="257" width="9.625" style="24" customWidth="1"/>
    <col min="258" max="258" width="9" style="24" hidden="1" customWidth="1"/>
    <col min="259" max="505" width="9" style="24"/>
    <col min="506" max="506" width="54.25" style="24" customWidth="1"/>
    <col min="507" max="513" width="9.625" style="24" customWidth="1"/>
    <col min="514" max="514" width="9" style="24" hidden="1" customWidth="1"/>
    <col min="515" max="761" width="9" style="24"/>
    <col min="762" max="762" width="54.25" style="24" customWidth="1"/>
    <col min="763" max="769" width="9.625" style="24" customWidth="1"/>
    <col min="770" max="770" width="9" style="24" hidden="1" customWidth="1"/>
    <col min="771" max="1017" width="9" style="24"/>
    <col min="1018" max="1018" width="54.25" style="24" customWidth="1"/>
    <col min="1019" max="1025" width="9.625" style="24" customWidth="1"/>
    <col min="1026" max="1026" width="9" style="24" hidden="1" customWidth="1"/>
    <col min="1027" max="1273" width="9" style="24"/>
    <col min="1274" max="1274" width="54.25" style="24" customWidth="1"/>
    <col min="1275" max="1281" width="9.625" style="24" customWidth="1"/>
    <col min="1282" max="1282" width="9" style="24" hidden="1" customWidth="1"/>
    <col min="1283" max="1529" width="9" style="24"/>
    <col min="1530" max="1530" width="54.25" style="24" customWidth="1"/>
    <col min="1531" max="1537" width="9.625" style="24" customWidth="1"/>
    <col min="1538" max="1538" width="9" style="24" hidden="1" customWidth="1"/>
    <col min="1539" max="1785" width="9" style="24"/>
    <col min="1786" max="1786" width="54.25" style="24" customWidth="1"/>
    <col min="1787" max="1793" width="9.625" style="24" customWidth="1"/>
    <col min="1794" max="1794" width="9" style="24" hidden="1" customWidth="1"/>
    <col min="1795" max="2041" width="9" style="24"/>
    <col min="2042" max="2042" width="54.25" style="24" customWidth="1"/>
    <col min="2043" max="2049" width="9.625" style="24" customWidth="1"/>
    <col min="2050" max="2050" width="9" style="24" hidden="1" customWidth="1"/>
    <col min="2051" max="2297" width="9" style="24"/>
    <col min="2298" max="2298" width="54.25" style="24" customWidth="1"/>
    <col min="2299" max="2305" width="9.625" style="24" customWidth="1"/>
    <col min="2306" max="2306" width="9" style="24" hidden="1" customWidth="1"/>
    <col min="2307" max="2553" width="9" style="24"/>
    <col min="2554" max="2554" width="54.25" style="24" customWidth="1"/>
    <col min="2555" max="2561" width="9.625" style="24" customWidth="1"/>
    <col min="2562" max="2562" width="9" style="24" hidden="1" customWidth="1"/>
    <col min="2563" max="2809" width="9" style="24"/>
    <col min="2810" max="2810" width="54.25" style="24" customWidth="1"/>
    <col min="2811" max="2817" width="9.625" style="24" customWidth="1"/>
    <col min="2818" max="2818" width="9" style="24" hidden="1" customWidth="1"/>
    <col min="2819" max="3065" width="9" style="24"/>
    <col min="3066" max="3066" width="54.25" style="24" customWidth="1"/>
    <col min="3067" max="3073" width="9.625" style="24" customWidth="1"/>
    <col min="3074" max="3074" width="9" style="24" hidden="1" customWidth="1"/>
    <col min="3075" max="3321" width="9" style="24"/>
    <col min="3322" max="3322" width="54.25" style="24" customWidth="1"/>
    <col min="3323" max="3329" width="9.625" style="24" customWidth="1"/>
    <col min="3330" max="3330" width="9" style="24" hidden="1" customWidth="1"/>
    <col min="3331" max="3577" width="9" style="24"/>
    <col min="3578" max="3578" width="54.25" style="24" customWidth="1"/>
    <col min="3579" max="3585" width="9.625" style="24" customWidth="1"/>
    <col min="3586" max="3586" width="9" style="24" hidden="1" customWidth="1"/>
    <col min="3587" max="3833" width="9" style="24"/>
    <col min="3834" max="3834" width="54.25" style="24" customWidth="1"/>
    <col min="3835" max="3841" width="9.625" style="24" customWidth="1"/>
    <col min="3842" max="3842" width="9" style="24" hidden="1" customWidth="1"/>
    <col min="3843" max="4089" width="9" style="24"/>
    <col min="4090" max="4090" width="54.25" style="24" customWidth="1"/>
    <col min="4091" max="4097" width="9.625" style="24" customWidth="1"/>
    <col min="4098" max="4098" width="9" style="24" hidden="1" customWidth="1"/>
    <col min="4099" max="4345" width="9" style="24"/>
    <col min="4346" max="4346" width="54.25" style="24" customWidth="1"/>
    <col min="4347" max="4353" width="9.625" style="24" customWidth="1"/>
    <col min="4354" max="4354" width="9" style="24" hidden="1" customWidth="1"/>
    <col min="4355" max="4601" width="9" style="24"/>
    <col min="4602" max="4602" width="54.25" style="24" customWidth="1"/>
    <col min="4603" max="4609" width="9.625" style="24" customWidth="1"/>
    <col min="4610" max="4610" width="9" style="24" hidden="1" customWidth="1"/>
    <col min="4611" max="4857" width="9" style="24"/>
    <col min="4858" max="4858" width="54.25" style="24" customWidth="1"/>
    <col min="4859" max="4865" width="9.625" style="24" customWidth="1"/>
    <col min="4866" max="4866" width="9" style="24" hidden="1" customWidth="1"/>
    <col min="4867" max="5113" width="9" style="24"/>
    <col min="5114" max="5114" width="54.25" style="24" customWidth="1"/>
    <col min="5115" max="5121" width="9.625" style="24" customWidth="1"/>
    <col min="5122" max="5122" width="9" style="24" hidden="1" customWidth="1"/>
    <col min="5123" max="5369" width="9" style="24"/>
    <col min="5370" max="5370" width="54.25" style="24" customWidth="1"/>
    <col min="5371" max="5377" width="9.625" style="24" customWidth="1"/>
    <col min="5378" max="5378" width="9" style="24" hidden="1" customWidth="1"/>
    <col min="5379" max="5625" width="9" style="24"/>
    <col min="5626" max="5626" width="54.25" style="24" customWidth="1"/>
    <col min="5627" max="5633" width="9.625" style="24" customWidth="1"/>
    <col min="5634" max="5634" width="9" style="24" hidden="1" customWidth="1"/>
    <col min="5635" max="5881" width="9" style="24"/>
    <col min="5882" max="5882" width="54.25" style="24" customWidth="1"/>
    <col min="5883" max="5889" width="9.625" style="24" customWidth="1"/>
    <col min="5890" max="5890" width="9" style="24" hidden="1" customWidth="1"/>
    <col min="5891" max="6137" width="9" style="24"/>
    <col min="6138" max="6138" width="54.25" style="24" customWidth="1"/>
    <col min="6139" max="6145" width="9.625" style="24" customWidth="1"/>
    <col min="6146" max="6146" width="9" style="24" hidden="1" customWidth="1"/>
    <col min="6147" max="6393" width="9" style="24"/>
    <col min="6394" max="6394" width="54.25" style="24" customWidth="1"/>
    <col min="6395" max="6401" width="9.625" style="24" customWidth="1"/>
    <col min="6402" max="6402" width="9" style="24" hidden="1" customWidth="1"/>
    <col min="6403" max="6649" width="9" style="24"/>
    <col min="6650" max="6650" width="54.25" style="24" customWidth="1"/>
    <col min="6651" max="6657" width="9.625" style="24" customWidth="1"/>
    <col min="6658" max="6658" width="9" style="24" hidden="1" customWidth="1"/>
    <col min="6659" max="6905" width="9" style="24"/>
    <col min="6906" max="6906" width="54.25" style="24" customWidth="1"/>
    <col min="6907" max="6913" width="9.625" style="24" customWidth="1"/>
    <col min="6914" max="6914" width="9" style="24" hidden="1" customWidth="1"/>
    <col min="6915" max="7161" width="9" style="24"/>
    <col min="7162" max="7162" width="54.25" style="24" customWidth="1"/>
    <col min="7163" max="7169" width="9.625" style="24" customWidth="1"/>
    <col min="7170" max="7170" width="9" style="24" hidden="1" customWidth="1"/>
    <col min="7171" max="7417" width="9" style="24"/>
    <col min="7418" max="7418" width="54.25" style="24" customWidth="1"/>
    <col min="7419" max="7425" width="9.625" style="24" customWidth="1"/>
    <col min="7426" max="7426" width="9" style="24" hidden="1" customWidth="1"/>
    <col min="7427" max="7673" width="9" style="24"/>
    <col min="7674" max="7674" width="54.25" style="24" customWidth="1"/>
    <col min="7675" max="7681" width="9.625" style="24" customWidth="1"/>
    <col min="7682" max="7682" width="9" style="24" hidden="1" customWidth="1"/>
    <col min="7683" max="7929" width="9" style="24"/>
    <col min="7930" max="7930" width="54.25" style="24" customWidth="1"/>
    <col min="7931" max="7937" width="9.625" style="24" customWidth="1"/>
    <col min="7938" max="7938" width="9" style="24" hidden="1" customWidth="1"/>
    <col min="7939" max="8185" width="9" style="24"/>
    <col min="8186" max="8186" width="54.25" style="24" customWidth="1"/>
    <col min="8187" max="8193" width="9.625" style="24" customWidth="1"/>
    <col min="8194" max="8194" width="9" style="24" hidden="1" customWidth="1"/>
    <col min="8195" max="8441" width="9" style="24"/>
    <col min="8442" max="8442" width="54.25" style="24" customWidth="1"/>
    <col min="8443" max="8449" width="9.625" style="24" customWidth="1"/>
    <col min="8450" max="8450" width="9" style="24" hidden="1" customWidth="1"/>
    <col min="8451" max="8697" width="9" style="24"/>
    <col min="8698" max="8698" width="54.25" style="24" customWidth="1"/>
    <col min="8699" max="8705" width="9.625" style="24" customWidth="1"/>
    <col min="8706" max="8706" width="9" style="24" hidden="1" customWidth="1"/>
    <col min="8707" max="8953" width="9" style="24"/>
    <col min="8954" max="8954" width="54.25" style="24" customWidth="1"/>
    <col min="8955" max="8961" width="9.625" style="24" customWidth="1"/>
    <col min="8962" max="8962" width="9" style="24" hidden="1" customWidth="1"/>
    <col min="8963" max="9209" width="9" style="24"/>
    <col min="9210" max="9210" width="54.25" style="24" customWidth="1"/>
    <col min="9211" max="9217" width="9.625" style="24" customWidth="1"/>
    <col min="9218" max="9218" width="9" style="24" hidden="1" customWidth="1"/>
    <col min="9219" max="9465" width="9" style="24"/>
    <col min="9466" max="9466" width="54.25" style="24" customWidth="1"/>
    <col min="9467" max="9473" width="9.625" style="24" customWidth="1"/>
    <col min="9474" max="9474" width="9" style="24" hidden="1" customWidth="1"/>
    <col min="9475" max="9721" width="9" style="24"/>
    <col min="9722" max="9722" width="54.25" style="24" customWidth="1"/>
    <col min="9723" max="9729" width="9.625" style="24" customWidth="1"/>
    <col min="9730" max="9730" width="9" style="24" hidden="1" customWidth="1"/>
    <col min="9731" max="9977" width="9" style="24"/>
    <col min="9978" max="9978" width="54.25" style="24" customWidth="1"/>
    <col min="9979" max="9985" width="9.625" style="24" customWidth="1"/>
    <col min="9986" max="9986" width="9" style="24" hidden="1" customWidth="1"/>
    <col min="9987" max="10233" width="9" style="24"/>
    <col min="10234" max="10234" width="54.25" style="24" customWidth="1"/>
    <col min="10235" max="10241" width="9.625" style="24" customWidth="1"/>
    <col min="10242" max="10242" width="9" style="24" hidden="1" customWidth="1"/>
    <col min="10243" max="10489" width="9" style="24"/>
    <col min="10490" max="10490" width="54.25" style="24" customWidth="1"/>
    <col min="10491" max="10497" width="9.625" style="24" customWidth="1"/>
    <col min="10498" max="10498" width="9" style="24" hidden="1" customWidth="1"/>
    <col min="10499" max="10745" width="9" style="24"/>
    <col min="10746" max="10746" width="54.25" style="24" customWidth="1"/>
    <col min="10747" max="10753" width="9.625" style="24" customWidth="1"/>
    <col min="10754" max="10754" width="9" style="24" hidden="1" customWidth="1"/>
    <col min="10755" max="11001" width="9" style="24"/>
    <col min="11002" max="11002" width="54.25" style="24" customWidth="1"/>
    <col min="11003" max="11009" width="9.625" style="24" customWidth="1"/>
    <col min="11010" max="11010" width="9" style="24" hidden="1" customWidth="1"/>
    <col min="11011" max="11257" width="9" style="24"/>
    <col min="11258" max="11258" width="54.25" style="24" customWidth="1"/>
    <col min="11259" max="11265" width="9.625" style="24" customWidth="1"/>
    <col min="11266" max="11266" width="9" style="24" hidden="1" customWidth="1"/>
    <col min="11267" max="11513" width="9" style="24"/>
    <col min="11514" max="11514" width="54.25" style="24" customWidth="1"/>
    <col min="11515" max="11521" width="9.625" style="24" customWidth="1"/>
    <col min="11522" max="11522" width="9" style="24" hidden="1" customWidth="1"/>
    <col min="11523" max="11769" width="9" style="24"/>
    <col min="11770" max="11770" width="54.25" style="24" customWidth="1"/>
    <col min="11771" max="11777" width="9.625" style="24" customWidth="1"/>
    <col min="11778" max="11778" width="9" style="24" hidden="1" customWidth="1"/>
    <col min="11779" max="12025" width="9" style="24"/>
    <col min="12026" max="12026" width="54.25" style="24" customWidth="1"/>
    <col min="12027" max="12033" width="9.625" style="24" customWidth="1"/>
    <col min="12034" max="12034" width="9" style="24" hidden="1" customWidth="1"/>
    <col min="12035" max="12281" width="9" style="24"/>
    <col min="12282" max="12282" width="54.25" style="24" customWidth="1"/>
    <col min="12283" max="12289" width="9.625" style="24" customWidth="1"/>
    <col min="12290" max="12290" width="9" style="24" hidden="1" customWidth="1"/>
    <col min="12291" max="12537" width="9" style="24"/>
    <col min="12538" max="12538" width="54.25" style="24" customWidth="1"/>
    <col min="12539" max="12545" width="9.625" style="24" customWidth="1"/>
    <col min="12546" max="12546" width="9" style="24" hidden="1" customWidth="1"/>
    <col min="12547" max="12793" width="9" style="24"/>
    <col min="12794" max="12794" width="54.25" style="24" customWidth="1"/>
    <col min="12795" max="12801" width="9.625" style="24" customWidth="1"/>
    <col min="12802" max="12802" width="9" style="24" hidden="1" customWidth="1"/>
    <col min="12803" max="13049" width="9" style="24"/>
    <col min="13050" max="13050" width="54.25" style="24" customWidth="1"/>
    <col min="13051" max="13057" width="9.625" style="24" customWidth="1"/>
    <col min="13058" max="13058" width="9" style="24" hidden="1" customWidth="1"/>
    <col min="13059" max="13305" width="9" style="24"/>
    <col min="13306" max="13306" width="54.25" style="24" customWidth="1"/>
    <col min="13307" max="13313" width="9.625" style="24" customWidth="1"/>
    <col min="13314" max="13314" width="9" style="24" hidden="1" customWidth="1"/>
    <col min="13315" max="13561" width="9" style="24"/>
    <col min="13562" max="13562" width="54.25" style="24" customWidth="1"/>
    <col min="13563" max="13569" width="9.625" style="24" customWidth="1"/>
    <col min="13570" max="13570" width="9" style="24" hidden="1" customWidth="1"/>
    <col min="13571" max="13817" width="9" style="24"/>
    <col min="13818" max="13818" width="54.25" style="24" customWidth="1"/>
    <col min="13819" max="13825" width="9.625" style="24" customWidth="1"/>
    <col min="13826" max="13826" width="9" style="24" hidden="1" customWidth="1"/>
    <col min="13827" max="14073" width="9" style="24"/>
    <col min="14074" max="14074" width="54.25" style="24" customWidth="1"/>
    <col min="14075" max="14081" width="9.625" style="24" customWidth="1"/>
    <col min="14082" max="14082" width="9" style="24" hidden="1" customWidth="1"/>
    <col min="14083" max="14329" width="9" style="24"/>
    <col min="14330" max="14330" width="54.25" style="24" customWidth="1"/>
    <col min="14331" max="14337" width="9.625" style="24" customWidth="1"/>
    <col min="14338" max="14338" width="9" style="24" hidden="1" customWidth="1"/>
    <col min="14339" max="14585" width="9" style="24"/>
    <col min="14586" max="14586" width="54.25" style="24" customWidth="1"/>
    <col min="14587" max="14593" width="9.625" style="24" customWidth="1"/>
    <col min="14594" max="14594" width="9" style="24" hidden="1" customWidth="1"/>
    <col min="14595" max="14841" width="9" style="24"/>
    <col min="14842" max="14842" width="54.25" style="24" customWidth="1"/>
    <col min="14843" max="14849" width="9.625" style="24" customWidth="1"/>
    <col min="14850" max="14850" width="9" style="24" hidden="1" customWidth="1"/>
    <col min="14851" max="15097" width="9" style="24"/>
    <col min="15098" max="15098" width="54.25" style="24" customWidth="1"/>
    <col min="15099" max="15105" width="9.625" style="24" customWidth="1"/>
    <col min="15106" max="15106" width="9" style="24" hidden="1" customWidth="1"/>
    <col min="15107" max="15353" width="9" style="24"/>
    <col min="15354" max="15354" width="54.25" style="24" customWidth="1"/>
    <col min="15355" max="15361" width="9.625" style="24" customWidth="1"/>
    <col min="15362" max="15362" width="9" style="24" hidden="1" customWidth="1"/>
    <col min="15363" max="15609" width="9" style="24"/>
    <col min="15610" max="15610" width="54.25" style="24" customWidth="1"/>
    <col min="15611" max="15617" width="9.625" style="24" customWidth="1"/>
    <col min="15618" max="15618" width="9" style="24" hidden="1" customWidth="1"/>
    <col min="15619" max="15865" width="9" style="24"/>
    <col min="15866" max="15866" width="54.25" style="24" customWidth="1"/>
    <col min="15867" max="15873" width="9.625" style="24" customWidth="1"/>
    <col min="15874" max="15874" width="9" style="24" hidden="1" customWidth="1"/>
    <col min="15875" max="16121" width="9" style="24"/>
    <col min="16122" max="16122" width="54.25" style="24" customWidth="1"/>
    <col min="16123" max="16129" width="9.625" style="24" customWidth="1"/>
    <col min="16130" max="16130" width="9" style="24" hidden="1" customWidth="1"/>
    <col min="16131" max="16384" width="9" style="24"/>
  </cols>
  <sheetData>
    <row r="1" spans="1:8" ht="24.95" customHeight="1">
      <c r="A1" s="100" t="s">
        <v>300</v>
      </c>
      <c r="B1" s="100"/>
      <c r="C1" s="100"/>
      <c r="D1" s="100"/>
      <c r="E1" s="100"/>
      <c r="F1" s="100"/>
      <c r="G1" s="100"/>
      <c r="H1" s="100"/>
    </row>
    <row r="2" spans="1:8" ht="20.100000000000001" customHeight="1">
      <c r="A2" s="25"/>
      <c r="B2" s="26"/>
      <c r="C2" s="27"/>
      <c r="D2" s="27"/>
      <c r="E2" s="27"/>
      <c r="F2" s="25"/>
      <c r="G2" s="25"/>
      <c r="H2" s="28" t="s">
        <v>0</v>
      </c>
    </row>
    <row r="3" spans="1:8" ht="20.100000000000001" customHeight="1">
      <c r="A3" s="101" t="s">
        <v>69</v>
      </c>
      <c r="B3" s="103" t="s">
        <v>4</v>
      </c>
      <c r="C3" s="103" t="s">
        <v>5</v>
      </c>
      <c r="D3" s="105" t="s">
        <v>70</v>
      </c>
      <c r="E3" s="106"/>
      <c r="F3" s="103" t="s">
        <v>71</v>
      </c>
      <c r="G3" s="105" t="s">
        <v>72</v>
      </c>
      <c r="H3" s="106"/>
    </row>
    <row r="4" spans="1:8" ht="20.100000000000001" customHeight="1">
      <c r="A4" s="102"/>
      <c r="B4" s="104"/>
      <c r="C4" s="104"/>
      <c r="D4" s="29" t="s">
        <v>6</v>
      </c>
      <c r="E4" s="29" t="s">
        <v>73</v>
      </c>
      <c r="F4" s="104"/>
      <c r="G4" s="29" t="s">
        <v>6</v>
      </c>
      <c r="H4" s="29" t="s">
        <v>73</v>
      </c>
    </row>
    <row r="5" spans="1:8" ht="18" customHeight="1">
      <c r="A5" s="30" t="s">
        <v>8</v>
      </c>
      <c r="B5" s="31">
        <f>SUM(B6:B19)</f>
        <v>95490</v>
      </c>
      <c r="C5" s="31">
        <f>SUM(C6:C19)</f>
        <v>97826</v>
      </c>
      <c r="D5" s="31">
        <f>SUM(D6:D19)</f>
        <v>-2336</v>
      </c>
      <c r="E5" s="32">
        <f>IF(C5&lt;&gt;0,D5/C5*100,0)</f>
        <v>-2.3879132337006519</v>
      </c>
      <c r="F5" s="31">
        <f>SUM(F6:F19)</f>
        <v>91594</v>
      </c>
      <c r="G5" s="31">
        <f>SUM(G6:G19)</f>
        <v>3896</v>
      </c>
      <c r="H5" s="32">
        <f>IF(F5&lt;&gt;0,G5/F5*100,0)</f>
        <v>4.2535537262266088</v>
      </c>
    </row>
    <row r="6" spans="1:8" ht="18" customHeight="1" outlineLevel="1">
      <c r="A6" s="33" t="s">
        <v>74</v>
      </c>
      <c r="B6" s="31">
        <v>22796</v>
      </c>
      <c r="C6" s="31">
        <v>22125</v>
      </c>
      <c r="D6" s="31">
        <f>B6-C6</f>
        <v>671</v>
      </c>
      <c r="E6" s="32">
        <f t="shared" ref="E6:E38" si="0">IF(C6&lt;&gt;0,D6/C6*100,0)</f>
        <v>3.0327683615819208</v>
      </c>
      <c r="F6" s="34">
        <v>22186</v>
      </c>
      <c r="G6" s="31">
        <f>B6-F6</f>
        <v>610</v>
      </c>
      <c r="H6" s="32">
        <f t="shared" ref="H6:H38" si="1">IF(F6&lt;&gt;0,G6/F6*100,0)</f>
        <v>2.7494816550978096</v>
      </c>
    </row>
    <row r="7" spans="1:8" ht="18" customHeight="1" outlineLevel="1">
      <c r="A7" s="33" t="s">
        <v>75</v>
      </c>
      <c r="B7" s="31">
        <v>0</v>
      </c>
      <c r="C7" s="31">
        <v>0</v>
      </c>
      <c r="D7" s="31">
        <f t="shared" ref="D7:D38" si="2">B7-C7</f>
        <v>0</v>
      </c>
      <c r="E7" s="32">
        <f t="shared" si="0"/>
        <v>0</v>
      </c>
      <c r="F7" s="34">
        <v>22</v>
      </c>
      <c r="G7" s="31">
        <f t="shared" ref="G7:G19" si="3">B7-F7</f>
        <v>-22</v>
      </c>
      <c r="H7" s="32">
        <f t="shared" si="1"/>
        <v>-100</v>
      </c>
    </row>
    <row r="8" spans="1:8" ht="18" customHeight="1" outlineLevel="1">
      <c r="A8" s="33" t="s">
        <v>76</v>
      </c>
      <c r="B8" s="31">
        <v>8712</v>
      </c>
      <c r="C8" s="31">
        <v>12360</v>
      </c>
      <c r="D8" s="31">
        <f t="shared" si="2"/>
        <v>-3648</v>
      </c>
      <c r="E8" s="32">
        <f t="shared" si="0"/>
        <v>-29.514563106796114</v>
      </c>
      <c r="F8" s="34">
        <v>9446</v>
      </c>
      <c r="G8" s="31">
        <f t="shared" si="3"/>
        <v>-734</v>
      </c>
      <c r="H8" s="32">
        <f t="shared" si="1"/>
        <v>-7.7704848613169588</v>
      </c>
    </row>
    <row r="9" spans="1:8" ht="18" customHeight="1" outlineLevel="1">
      <c r="A9" s="33" t="s">
        <v>77</v>
      </c>
      <c r="B9" s="31">
        <v>4020</v>
      </c>
      <c r="C9" s="31">
        <v>5500</v>
      </c>
      <c r="D9" s="31">
        <f t="shared" si="2"/>
        <v>-1480</v>
      </c>
      <c r="E9" s="32">
        <f t="shared" si="0"/>
        <v>-26.90909090909091</v>
      </c>
      <c r="F9" s="34">
        <v>2731</v>
      </c>
      <c r="G9" s="31">
        <f t="shared" si="3"/>
        <v>1289</v>
      </c>
      <c r="H9" s="32">
        <f t="shared" si="1"/>
        <v>47.198828268033687</v>
      </c>
    </row>
    <row r="10" spans="1:8" s="35" customFormat="1" ht="18" customHeight="1" outlineLevel="1">
      <c r="A10" s="33" t="s">
        <v>78</v>
      </c>
      <c r="B10" s="31">
        <v>0</v>
      </c>
      <c r="C10" s="31">
        <v>1</v>
      </c>
      <c r="D10" s="31">
        <f t="shared" si="2"/>
        <v>-1</v>
      </c>
      <c r="E10" s="32">
        <f t="shared" si="0"/>
        <v>-100</v>
      </c>
      <c r="F10" s="34"/>
      <c r="G10" s="31">
        <f t="shared" si="3"/>
        <v>0</v>
      </c>
      <c r="H10" s="32">
        <f t="shared" si="1"/>
        <v>0</v>
      </c>
    </row>
    <row r="11" spans="1:8" s="35" customFormat="1" ht="18" customHeight="1" outlineLevel="1">
      <c r="A11" s="33" t="s">
        <v>79</v>
      </c>
      <c r="B11" s="31">
        <v>23900</v>
      </c>
      <c r="C11" s="31">
        <v>27000</v>
      </c>
      <c r="D11" s="31">
        <f t="shared" si="2"/>
        <v>-3100</v>
      </c>
      <c r="E11" s="32">
        <f t="shared" si="0"/>
        <v>-11.481481481481481</v>
      </c>
      <c r="F11" s="34">
        <v>24000</v>
      </c>
      <c r="G11" s="31">
        <f t="shared" si="3"/>
        <v>-100</v>
      </c>
      <c r="H11" s="32">
        <f t="shared" si="1"/>
        <v>-0.41666666666666669</v>
      </c>
    </row>
    <row r="12" spans="1:8" s="35" customFormat="1" ht="18" customHeight="1" outlineLevel="1">
      <c r="A12" s="33" t="s">
        <v>80</v>
      </c>
      <c r="B12" s="31">
        <v>2830</v>
      </c>
      <c r="C12" s="31">
        <v>3000</v>
      </c>
      <c r="D12" s="31">
        <f t="shared" si="2"/>
        <v>-170</v>
      </c>
      <c r="E12" s="32">
        <f t="shared" si="0"/>
        <v>-5.6666666666666661</v>
      </c>
      <c r="F12" s="34">
        <v>2620</v>
      </c>
      <c r="G12" s="31">
        <f t="shared" si="3"/>
        <v>210</v>
      </c>
      <c r="H12" s="32">
        <f t="shared" si="1"/>
        <v>8.015267175572518</v>
      </c>
    </row>
    <row r="13" spans="1:8" s="35" customFormat="1" ht="18" customHeight="1" outlineLevel="1">
      <c r="A13" s="33" t="s">
        <v>81</v>
      </c>
      <c r="B13" s="31">
        <v>1060</v>
      </c>
      <c r="C13" s="31">
        <v>1500</v>
      </c>
      <c r="D13" s="31">
        <f t="shared" si="2"/>
        <v>-440</v>
      </c>
      <c r="E13" s="32">
        <f t="shared" si="0"/>
        <v>-29.333333333333332</v>
      </c>
      <c r="F13" s="34">
        <v>1115</v>
      </c>
      <c r="G13" s="31">
        <f t="shared" si="3"/>
        <v>-55</v>
      </c>
      <c r="H13" s="32">
        <f t="shared" si="1"/>
        <v>-4.9327354260089686</v>
      </c>
    </row>
    <row r="14" spans="1:8" s="35" customFormat="1" ht="18" customHeight="1" outlineLevel="1">
      <c r="A14" s="33" t="s">
        <v>82</v>
      </c>
      <c r="B14" s="31">
        <v>630</v>
      </c>
      <c r="C14" s="31">
        <v>550</v>
      </c>
      <c r="D14" s="31">
        <f t="shared" si="2"/>
        <v>80</v>
      </c>
      <c r="E14" s="32">
        <f t="shared" si="0"/>
        <v>14.545454545454545</v>
      </c>
      <c r="F14" s="34">
        <v>519</v>
      </c>
      <c r="G14" s="31">
        <f t="shared" si="3"/>
        <v>111</v>
      </c>
      <c r="H14" s="32">
        <f t="shared" si="1"/>
        <v>21.387283236994222</v>
      </c>
    </row>
    <row r="15" spans="1:8" s="35" customFormat="1" ht="18" customHeight="1" outlineLevel="1">
      <c r="A15" s="33" t="s">
        <v>83</v>
      </c>
      <c r="B15" s="31">
        <v>0</v>
      </c>
      <c r="C15" s="31">
        <v>80</v>
      </c>
      <c r="D15" s="31">
        <f t="shared" si="2"/>
        <v>-80</v>
      </c>
      <c r="E15" s="32">
        <f t="shared" si="0"/>
        <v>-100</v>
      </c>
      <c r="F15" s="34">
        <v>3</v>
      </c>
      <c r="G15" s="31">
        <f t="shared" si="3"/>
        <v>-3</v>
      </c>
      <c r="H15" s="32">
        <f t="shared" si="1"/>
        <v>-100</v>
      </c>
    </row>
    <row r="16" spans="1:8" s="35" customFormat="1" ht="18" customHeight="1" outlineLevel="1">
      <c r="A16" s="33" t="s">
        <v>84</v>
      </c>
      <c r="B16" s="31">
        <v>0</v>
      </c>
      <c r="C16" s="31">
        <v>0</v>
      </c>
      <c r="D16" s="31">
        <f t="shared" si="2"/>
        <v>0</v>
      </c>
      <c r="E16" s="32">
        <f t="shared" si="0"/>
        <v>0</v>
      </c>
      <c r="F16" s="34"/>
      <c r="G16" s="31">
        <f t="shared" si="3"/>
        <v>0</v>
      </c>
      <c r="H16" s="32">
        <f t="shared" si="1"/>
        <v>0</v>
      </c>
    </row>
    <row r="17" spans="1:8" s="35" customFormat="1" ht="18" customHeight="1" outlineLevel="1">
      <c r="A17" s="33" t="s">
        <v>85</v>
      </c>
      <c r="B17" s="31">
        <v>4500</v>
      </c>
      <c r="C17" s="31">
        <v>5600</v>
      </c>
      <c r="D17" s="31">
        <f t="shared" si="2"/>
        <v>-1100</v>
      </c>
      <c r="E17" s="32">
        <f t="shared" si="0"/>
        <v>-19.642857142857142</v>
      </c>
      <c r="F17" s="34">
        <v>4709</v>
      </c>
      <c r="G17" s="31">
        <f t="shared" si="3"/>
        <v>-209</v>
      </c>
      <c r="H17" s="32">
        <f t="shared" si="1"/>
        <v>-4.4383096198768319</v>
      </c>
    </row>
    <row r="18" spans="1:8" s="35" customFormat="1" ht="18" customHeight="1" outlineLevel="1">
      <c r="A18" s="33" t="s">
        <v>86</v>
      </c>
      <c r="B18" s="31">
        <v>27000</v>
      </c>
      <c r="C18" s="31">
        <v>20000</v>
      </c>
      <c r="D18" s="31">
        <f t="shared" si="2"/>
        <v>7000</v>
      </c>
      <c r="E18" s="32">
        <f t="shared" si="0"/>
        <v>35</v>
      </c>
      <c r="F18" s="34">
        <v>24188</v>
      </c>
      <c r="G18" s="31">
        <f t="shared" si="3"/>
        <v>2812</v>
      </c>
      <c r="H18" s="32">
        <f t="shared" si="1"/>
        <v>11.625599470811974</v>
      </c>
    </row>
    <row r="19" spans="1:8" s="35" customFormat="1" ht="18" customHeight="1" outlineLevel="1">
      <c r="A19" s="33" t="s">
        <v>87</v>
      </c>
      <c r="B19" s="31">
        <v>42</v>
      </c>
      <c r="C19" s="31">
        <v>110</v>
      </c>
      <c r="D19" s="31">
        <f t="shared" si="2"/>
        <v>-68</v>
      </c>
      <c r="E19" s="32">
        <f t="shared" si="0"/>
        <v>-61.818181818181813</v>
      </c>
      <c r="F19" s="34">
        <v>55</v>
      </c>
      <c r="G19" s="31">
        <f t="shared" si="3"/>
        <v>-13</v>
      </c>
      <c r="H19" s="32">
        <f t="shared" si="1"/>
        <v>-23.636363636363637</v>
      </c>
    </row>
    <row r="20" spans="1:8" s="35" customFormat="1" ht="18" customHeight="1">
      <c r="A20" s="30" t="s">
        <v>10</v>
      </c>
      <c r="B20" s="31">
        <f>SUM(B21,B29:B34)</f>
        <v>121960</v>
      </c>
      <c r="C20" s="31">
        <f>SUM(C21,C29:C34)</f>
        <v>123150</v>
      </c>
      <c r="D20" s="31">
        <f t="shared" si="2"/>
        <v>-1190</v>
      </c>
      <c r="E20" s="32">
        <f t="shared" si="0"/>
        <v>-0.9663012586276899</v>
      </c>
      <c r="F20" s="31">
        <f>SUM(F21,F29:F34)</f>
        <v>115831</v>
      </c>
      <c r="G20" s="31">
        <f>SUM(G21,G29:G34)</f>
        <v>6129</v>
      </c>
      <c r="H20" s="32">
        <f t="shared" si="1"/>
        <v>5.2913296095173141</v>
      </c>
    </row>
    <row r="21" spans="1:8" s="35" customFormat="1" ht="18" customHeight="1" outlineLevel="1">
      <c r="A21" s="33" t="s">
        <v>88</v>
      </c>
      <c r="B21" s="31">
        <f>SUM(B22:B28)</f>
        <v>26460</v>
      </c>
      <c r="C21" s="31">
        <f>SUM(C22:C28)</f>
        <v>28550</v>
      </c>
      <c r="D21" s="31">
        <f t="shared" si="2"/>
        <v>-2090</v>
      </c>
      <c r="E21" s="32">
        <f t="shared" si="0"/>
        <v>-7.3204903677758324</v>
      </c>
      <c r="F21" s="31">
        <v>22500</v>
      </c>
      <c r="G21" s="31">
        <f>B21-F21</f>
        <v>3960</v>
      </c>
      <c r="H21" s="32">
        <f t="shared" si="1"/>
        <v>17.599999999999998</v>
      </c>
    </row>
    <row r="22" spans="1:8" s="35" customFormat="1" ht="18" customHeight="1" outlineLevel="1">
      <c r="A22" s="36" t="s">
        <v>89</v>
      </c>
      <c r="B22" s="34">
        <f>12340+8525</f>
        <v>20865</v>
      </c>
      <c r="C22" s="34">
        <v>18900</v>
      </c>
      <c r="D22" s="31">
        <f t="shared" si="2"/>
        <v>1965</v>
      </c>
      <c r="E22" s="32">
        <f t="shared" si="0"/>
        <v>10.396825396825397</v>
      </c>
      <c r="F22" s="34">
        <v>17017</v>
      </c>
      <c r="G22" s="31">
        <f>B22-F22</f>
        <v>3848</v>
      </c>
      <c r="H22" s="32">
        <f t="shared" si="1"/>
        <v>22.612681436210849</v>
      </c>
    </row>
    <row r="23" spans="1:8" s="35" customFormat="1" ht="18" customHeight="1" outlineLevel="1">
      <c r="A23" s="36" t="s">
        <v>90</v>
      </c>
      <c r="B23" s="34">
        <v>700</v>
      </c>
      <c r="C23" s="34">
        <v>1200</v>
      </c>
      <c r="D23" s="31">
        <f t="shared" si="2"/>
        <v>-500</v>
      </c>
      <c r="E23" s="32">
        <f t="shared" si="0"/>
        <v>-41.666666666666671</v>
      </c>
      <c r="F23" s="34">
        <v>1168</v>
      </c>
      <c r="G23" s="31">
        <f t="shared" ref="G23:G34" si="4">B23-F23</f>
        <v>-468</v>
      </c>
      <c r="H23" s="32">
        <f t="shared" si="1"/>
        <v>-40.06849315068493</v>
      </c>
    </row>
    <row r="24" spans="1:8" s="35" customFormat="1" ht="18" customHeight="1" outlineLevel="1">
      <c r="A24" s="36" t="s">
        <v>91</v>
      </c>
      <c r="B24" s="34">
        <v>0</v>
      </c>
      <c r="C24" s="34">
        <v>1000</v>
      </c>
      <c r="D24" s="31">
        <f t="shared" si="2"/>
        <v>-1000</v>
      </c>
      <c r="E24" s="32">
        <f t="shared" si="0"/>
        <v>-100</v>
      </c>
      <c r="F24" s="34">
        <v>0</v>
      </c>
      <c r="G24" s="31">
        <f t="shared" si="4"/>
        <v>0</v>
      </c>
      <c r="H24" s="32">
        <f t="shared" si="1"/>
        <v>0</v>
      </c>
    </row>
    <row r="25" spans="1:8" s="35" customFormat="1" ht="18" customHeight="1" outlineLevel="1">
      <c r="A25" s="36" t="s">
        <v>92</v>
      </c>
      <c r="B25" s="34">
        <v>0</v>
      </c>
      <c r="C25" s="34">
        <v>1000</v>
      </c>
      <c r="D25" s="31">
        <f t="shared" si="2"/>
        <v>-1000</v>
      </c>
      <c r="E25" s="32">
        <f t="shared" si="0"/>
        <v>-100</v>
      </c>
      <c r="F25" s="34">
        <v>0</v>
      </c>
      <c r="G25" s="31">
        <f t="shared" si="4"/>
        <v>0</v>
      </c>
      <c r="H25" s="32">
        <f t="shared" si="1"/>
        <v>0</v>
      </c>
    </row>
    <row r="26" spans="1:8" s="35" customFormat="1" ht="18" customHeight="1" outlineLevel="1">
      <c r="A26" s="36" t="s">
        <v>93</v>
      </c>
      <c r="B26" s="34">
        <v>600</v>
      </c>
      <c r="C26" s="34">
        <v>250</v>
      </c>
      <c r="D26" s="31">
        <f t="shared" si="2"/>
        <v>350</v>
      </c>
      <c r="E26" s="32">
        <f t="shared" si="0"/>
        <v>140</v>
      </c>
      <c r="F26" s="34">
        <v>591</v>
      </c>
      <c r="G26" s="31">
        <f t="shared" si="4"/>
        <v>9</v>
      </c>
      <c r="H26" s="32">
        <f t="shared" si="1"/>
        <v>1.5228426395939088</v>
      </c>
    </row>
    <row r="27" spans="1:8" s="35" customFormat="1" ht="18" customHeight="1" outlineLevel="1">
      <c r="A27" s="36" t="s">
        <v>94</v>
      </c>
      <c r="B27" s="34">
        <v>1500</v>
      </c>
      <c r="C27" s="34">
        <v>1200</v>
      </c>
      <c r="D27" s="31">
        <f t="shared" si="2"/>
        <v>300</v>
      </c>
      <c r="E27" s="32">
        <f t="shared" si="0"/>
        <v>25</v>
      </c>
      <c r="F27" s="34">
        <v>1151</v>
      </c>
      <c r="G27" s="31">
        <f t="shared" si="4"/>
        <v>349</v>
      </c>
      <c r="H27" s="32">
        <f t="shared" si="1"/>
        <v>30.321459600347524</v>
      </c>
    </row>
    <row r="28" spans="1:8" s="35" customFormat="1" ht="18" customHeight="1" outlineLevel="1">
      <c r="A28" s="36" t="s">
        <v>95</v>
      </c>
      <c r="B28" s="31">
        <v>2795</v>
      </c>
      <c r="C28" s="31">
        <v>5000</v>
      </c>
      <c r="D28" s="31">
        <f t="shared" si="2"/>
        <v>-2205</v>
      </c>
      <c r="E28" s="32">
        <f t="shared" si="0"/>
        <v>-44.1</v>
      </c>
      <c r="F28" s="34">
        <v>2573</v>
      </c>
      <c r="G28" s="31">
        <f t="shared" si="4"/>
        <v>222</v>
      </c>
      <c r="H28" s="32">
        <f t="shared" si="1"/>
        <v>8.6280606296152342</v>
      </c>
    </row>
    <row r="29" spans="1:8" s="35" customFormat="1" ht="18" customHeight="1" outlineLevel="1">
      <c r="A29" s="33" t="s">
        <v>96</v>
      </c>
      <c r="B29" s="31">
        <v>15000</v>
      </c>
      <c r="C29" s="31">
        <v>22000</v>
      </c>
      <c r="D29" s="31">
        <f t="shared" si="2"/>
        <v>-7000</v>
      </c>
      <c r="E29" s="32">
        <f t="shared" si="0"/>
        <v>-31.818181818181817</v>
      </c>
      <c r="F29" s="34">
        <v>17225</v>
      </c>
      <c r="G29" s="31">
        <f t="shared" si="4"/>
        <v>-2225</v>
      </c>
      <c r="H29" s="32">
        <f t="shared" si="1"/>
        <v>-12.917271407837447</v>
      </c>
    </row>
    <row r="30" spans="1:8" s="35" customFormat="1" ht="18" customHeight="1" outlineLevel="1">
      <c r="A30" s="33" t="s">
        <v>97</v>
      </c>
      <c r="B30" s="31">
        <v>15000</v>
      </c>
      <c r="C30" s="31">
        <v>40000</v>
      </c>
      <c r="D30" s="31">
        <f t="shared" si="2"/>
        <v>-25000</v>
      </c>
      <c r="E30" s="32">
        <f t="shared" si="0"/>
        <v>-62.5</v>
      </c>
      <c r="F30" s="34">
        <v>26117</v>
      </c>
      <c r="G30" s="31">
        <f t="shared" si="4"/>
        <v>-11117</v>
      </c>
      <c r="H30" s="32">
        <f t="shared" si="1"/>
        <v>-42.566144656736995</v>
      </c>
    </row>
    <row r="31" spans="1:8" s="35" customFormat="1" ht="18" customHeight="1" outlineLevel="1">
      <c r="A31" s="33" t="s">
        <v>98</v>
      </c>
      <c r="B31" s="31">
        <v>0</v>
      </c>
      <c r="C31" s="31">
        <v>0</v>
      </c>
      <c r="D31" s="31">
        <f t="shared" si="2"/>
        <v>0</v>
      </c>
      <c r="E31" s="32">
        <f t="shared" si="0"/>
        <v>0</v>
      </c>
      <c r="F31" s="34">
        <v>0</v>
      </c>
      <c r="G31" s="31">
        <f t="shared" si="4"/>
        <v>0</v>
      </c>
      <c r="H31" s="32">
        <f t="shared" si="1"/>
        <v>0</v>
      </c>
    </row>
    <row r="32" spans="1:8" s="35" customFormat="1" ht="18" customHeight="1" outlineLevel="1">
      <c r="A32" s="33" t="s">
        <v>99</v>
      </c>
      <c r="B32" s="31">
        <v>42900</v>
      </c>
      <c r="C32" s="31">
        <v>10800</v>
      </c>
      <c r="D32" s="31">
        <f t="shared" si="2"/>
        <v>32100</v>
      </c>
      <c r="E32" s="32">
        <f t="shared" si="0"/>
        <v>297.22222222222223</v>
      </c>
      <c r="F32" s="34">
        <v>23636</v>
      </c>
      <c r="G32" s="31">
        <f t="shared" si="4"/>
        <v>19264</v>
      </c>
      <c r="H32" s="32">
        <f t="shared" si="1"/>
        <v>81.502792350651561</v>
      </c>
    </row>
    <row r="33" spans="1:8" s="35" customFormat="1" ht="18" customHeight="1" outlineLevel="1">
      <c r="A33" s="33" t="s">
        <v>100</v>
      </c>
      <c r="B33" s="34">
        <v>7600</v>
      </c>
      <c r="C33" s="34">
        <v>6800</v>
      </c>
      <c r="D33" s="31">
        <f t="shared" si="2"/>
        <v>800</v>
      </c>
      <c r="E33" s="32">
        <f t="shared" si="0"/>
        <v>11.76470588235294</v>
      </c>
      <c r="F33" s="34">
        <v>11232</v>
      </c>
      <c r="G33" s="31">
        <f t="shared" si="4"/>
        <v>-3632</v>
      </c>
      <c r="H33" s="32">
        <f t="shared" si="1"/>
        <v>-32.336182336182333</v>
      </c>
    </row>
    <row r="34" spans="1:8" s="35" customFormat="1" ht="18" customHeight="1" outlineLevel="1">
      <c r="A34" s="33" t="s">
        <v>101</v>
      </c>
      <c r="B34" s="31">
        <v>15000</v>
      </c>
      <c r="C34" s="31">
        <v>15000</v>
      </c>
      <c r="D34" s="31">
        <f t="shared" si="2"/>
        <v>0</v>
      </c>
      <c r="E34" s="32">
        <f t="shared" si="0"/>
        <v>0</v>
      </c>
      <c r="F34" s="34">
        <v>15121</v>
      </c>
      <c r="G34" s="31">
        <f t="shared" si="4"/>
        <v>-121</v>
      </c>
      <c r="H34" s="32">
        <f t="shared" si="1"/>
        <v>-0.80021162621519737</v>
      </c>
    </row>
    <row r="35" spans="1:8" s="35" customFormat="1" ht="18" customHeight="1">
      <c r="A35" s="37" t="s">
        <v>102</v>
      </c>
      <c r="B35" s="31">
        <f>SUM(B5,B20)</f>
        <v>217450</v>
      </c>
      <c r="C35" s="31">
        <f>SUM(C5,C20)</f>
        <v>220976</v>
      </c>
      <c r="D35" s="31">
        <f t="shared" si="2"/>
        <v>-3526</v>
      </c>
      <c r="E35" s="32">
        <f t="shared" si="0"/>
        <v>-1.5956483962059227</v>
      </c>
      <c r="F35" s="31">
        <f>SUM(F5,F20)</f>
        <v>207425</v>
      </c>
      <c r="G35" s="31">
        <f>SUM(G5,G20)</f>
        <v>10025</v>
      </c>
      <c r="H35" s="32">
        <f>ROUND(G35/F35*100,0)</f>
        <v>5</v>
      </c>
    </row>
    <row r="36" spans="1:8" s="35" customFormat="1" ht="18" customHeight="1">
      <c r="A36" s="37" t="s">
        <v>103</v>
      </c>
      <c r="B36" s="31">
        <v>113426</v>
      </c>
      <c r="C36" s="31">
        <v>136712</v>
      </c>
      <c r="D36" s="31">
        <f t="shared" si="2"/>
        <v>-23286</v>
      </c>
      <c r="E36" s="32">
        <f t="shared" si="0"/>
        <v>-17.032886652232428</v>
      </c>
      <c r="F36" s="34">
        <v>114047</v>
      </c>
      <c r="G36" s="31">
        <f>B36-F36</f>
        <v>-621</v>
      </c>
      <c r="H36" s="32">
        <f t="shared" si="1"/>
        <v>-0.54451235017142052</v>
      </c>
    </row>
    <row r="37" spans="1:8" s="35" customFormat="1" ht="18" customHeight="1">
      <c r="A37" s="37" t="s">
        <v>104</v>
      </c>
      <c r="B37" s="31">
        <v>13344</v>
      </c>
      <c r="C37" s="31">
        <v>15312</v>
      </c>
      <c r="D37" s="31">
        <f t="shared" si="2"/>
        <v>-1968</v>
      </c>
      <c r="E37" s="32">
        <f t="shared" si="0"/>
        <v>-12.852664576802509</v>
      </c>
      <c r="F37" s="34">
        <v>12867</v>
      </c>
      <c r="G37" s="31">
        <f>B37-F37</f>
        <v>477</v>
      </c>
      <c r="H37" s="32">
        <f t="shared" si="1"/>
        <v>3.7071578456516674</v>
      </c>
    </row>
    <row r="38" spans="1:8" s="35" customFormat="1" ht="18" customHeight="1">
      <c r="A38" s="37" t="s">
        <v>105</v>
      </c>
      <c r="B38" s="31">
        <f>SUM(B35,B36,B37)</f>
        <v>344220</v>
      </c>
      <c r="C38" s="31">
        <f>SUM(C35,C36,C37)</f>
        <v>373000</v>
      </c>
      <c r="D38" s="31">
        <f t="shared" si="2"/>
        <v>-28780</v>
      </c>
      <c r="E38" s="32">
        <f t="shared" si="0"/>
        <v>-7.7158176943699734</v>
      </c>
      <c r="F38" s="31">
        <f>SUM(F35,F36,F37)</f>
        <v>334339</v>
      </c>
      <c r="G38" s="31">
        <f>SUM(G35,G36,G37)</f>
        <v>9881</v>
      </c>
      <c r="H38" s="32">
        <f t="shared" si="1"/>
        <v>2.955383607655703</v>
      </c>
    </row>
    <row r="39" spans="1:8" s="35" customFormat="1" ht="14.25">
      <c r="A39" s="38"/>
      <c r="B39" s="39"/>
      <c r="C39" s="39"/>
      <c r="D39" s="40"/>
      <c r="E39" s="41"/>
      <c r="F39" s="42"/>
      <c r="G39" s="40"/>
      <c r="H39" s="41"/>
    </row>
  </sheetData>
  <mergeCells count="7">
    <mergeCell ref="A1:H1"/>
    <mergeCell ref="A3:A4"/>
    <mergeCell ref="B3:B4"/>
    <mergeCell ref="C3:C4"/>
    <mergeCell ref="D3:E3"/>
    <mergeCell ref="F3:F4"/>
    <mergeCell ref="G3:H3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firstPageNumber="3" orientation="landscape" useFirstPageNumber="1" r:id="rId1"/>
  <headerFooter>
    <oddFooter>第 &amp;P 页</oddFooter>
  </headerFooter>
  <ignoredErrors>
    <ignoredError sqref="G35:H35 E5 G20" formula="1"/>
    <ignoredError sqref="B20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pane xSplit="2" ySplit="5" topLeftCell="C6" activePane="bottomRight" state="frozen"/>
      <selection activeCell="N10" sqref="N10"/>
      <selection pane="topRight" activeCell="N10" sqref="N10"/>
      <selection pane="bottomLeft" activeCell="N10" sqref="N10"/>
      <selection pane="bottomRight" activeCell="M14" sqref="M14"/>
    </sheetView>
  </sheetViews>
  <sheetFormatPr defaultColWidth="9" defaultRowHeight="13.5" outlineLevelRow="1"/>
  <cols>
    <col min="1" max="1" width="36.625" style="42" customWidth="1"/>
    <col min="2" max="2" width="12.625" style="42" customWidth="1"/>
    <col min="3" max="5" width="11.625" style="42" customWidth="1"/>
    <col min="6" max="6" width="12.625" style="42" customWidth="1"/>
    <col min="7" max="7" width="11.625" style="42" customWidth="1"/>
    <col min="8" max="8" width="11.625" style="59" customWidth="1"/>
    <col min="9" max="227" width="9" style="42" customWidth="1"/>
    <col min="228" max="238" width="9" style="42"/>
    <col min="239" max="239" width="34.375" style="42" customWidth="1"/>
    <col min="240" max="240" width="12.375" style="42" customWidth="1"/>
    <col min="241" max="241" width="10" style="42" customWidth="1"/>
    <col min="242" max="242" width="13.625" style="42" customWidth="1"/>
    <col min="243" max="244" width="12.375" style="42" customWidth="1"/>
    <col min="245" max="245" width="10.75" style="42" customWidth="1"/>
    <col min="246" max="246" width="12.375" style="42" customWidth="1"/>
    <col min="247" max="483" width="9" style="42" customWidth="1"/>
    <col min="484" max="494" width="9" style="42"/>
    <col min="495" max="495" width="34.375" style="42" customWidth="1"/>
    <col min="496" max="496" width="12.375" style="42" customWidth="1"/>
    <col min="497" max="497" width="10" style="42" customWidth="1"/>
    <col min="498" max="498" width="13.625" style="42" customWidth="1"/>
    <col min="499" max="500" width="12.375" style="42" customWidth="1"/>
    <col min="501" max="501" width="10.75" style="42" customWidth="1"/>
    <col min="502" max="502" width="12.375" style="42" customWidth="1"/>
    <col min="503" max="739" width="9" style="42" customWidth="1"/>
    <col min="740" max="750" width="9" style="42"/>
    <col min="751" max="751" width="34.375" style="42" customWidth="1"/>
    <col min="752" max="752" width="12.375" style="42" customWidth="1"/>
    <col min="753" max="753" width="10" style="42" customWidth="1"/>
    <col min="754" max="754" width="13.625" style="42" customWidth="1"/>
    <col min="755" max="756" width="12.375" style="42" customWidth="1"/>
    <col min="757" max="757" width="10.75" style="42" customWidth="1"/>
    <col min="758" max="758" width="12.375" style="42" customWidth="1"/>
    <col min="759" max="995" width="9" style="42" customWidth="1"/>
    <col min="996" max="1006" width="9" style="42"/>
    <col min="1007" max="1007" width="34.375" style="42" customWidth="1"/>
    <col min="1008" max="1008" width="12.375" style="42" customWidth="1"/>
    <col min="1009" max="1009" width="10" style="42" customWidth="1"/>
    <col min="1010" max="1010" width="13.625" style="42" customWidth="1"/>
    <col min="1011" max="1012" width="12.375" style="42" customWidth="1"/>
    <col min="1013" max="1013" width="10.75" style="42" customWidth="1"/>
    <col min="1014" max="1014" width="12.375" style="42" customWidth="1"/>
    <col min="1015" max="1251" width="9" style="42" customWidth="1"/>
    <col min="1252" max="1262" width="9" style="42"/>
    <col min="1263" max="1263" width="34.375" style="42" customWidth="1"/>
    <col min="1264" max="1264" width="12.375" style="42" customWidth="1"/>
    <col min="1265" max="1265" width="10" style="42" customWidth="1"/>
    <col min="1266" max="1266" width="13.625" style="42" customWidth="1"/>
    <col min="1267" max="1268" width="12.375" style="42" customWidth="1"/>
    <col min="1269" max="1269" width="10.75" style="42" customWidth="1"/>
    <col min="1270" max="1270" width="12.375" style="42" customWidth="1"/>
    <col min="1271" max="1507" width="9" style="42" customWidth="1"/>
    <col min="1508" max="1518" width="9" style="42"/>
    <col min="1519" max="1519" width="34.375" style="42" customWidth="1"/>
    <col min="1520" max="1520" width="12.375" style="42" customWidth="1"/>
    <col min="1521" max="1521" width="10" style="42" customWidth="1"/>
    <col min="1522" max="1522" width="13.625" style="42" customWidth="1"/>
    <col min="1523" max="1524" width="12.375" style="42" customWidth="1"/>
    <col min="1525" max="1525" width="10.75" style="42" customWidth="1"/>
    <col min="1526" max="1526" width="12.375" style="42" customWidth="1"/>
    <col min="1527" max="1763" width="9" style="42" customWidth="1"/>
    <col min="1764" max="1774" width="9" style="42"/>
    <col min="1775" max="1775" width="34.375" style="42" customWidth="1"/>
    <col min="1776" max="1776" width="12.375" style="42" customWidth="1"/>
    <col min="1777" max="1777" width="10" style="42" customWidth="1"/>
    <col min="1778" max="1778" width="13.625" style="42" customWidth="1"/>
    <col min="1779" max="1780" width="12.375" style="42" customWidth="1"/>
    <col min="1781" max="1781" width="10.75" style="42" customWidth="1"/>
    <col min="1782" max="1782" width="12.375" style="42" customWidth="1"/>
    <col min="1783" max="2019" width="9" style="42" customWidth="1"/>
    <col min="2020" max="2030" width="9" style="42"/>
    <col min="2031" max="2031" width="34.375" style="42" customWidth="1"/>
    <col min="2032" max="2032" width="12.375" style="42" customWidth="1"/>
    <col min="2033" max="2033" width="10" style="42" customWidth="1"/>
    <col min="2034" max="2034" width="13.625" style="42" customWidth="1"/>
    <col min="2035" max="2036" width="12.375" style="42" customWidth="1"/>
    <col min="2037" max="2037" width="10.75" style="42" customWidth="1"/>
    <col min="2038" max="2038" width="12.375" style="42" customWidth="1"/>
    <col min="2039" max="2275" width="9" style="42" customWidth="1"/>
    <col min="2276" max="2286" width="9" style="42"/>
    <col min="2287" max="2287" width="34.375" style="42" customWidth="1"/>
    <col min="2288" max="2288" width="12.375" style="42" customWidth="1"/>
    <col min="2289" max="2289" width="10" style="42" customWidth="1"/>
    <col min="2290" max="2290" width="13.625" style="42" customWidth="1"/>
    <col min="2291" max="2292" width="12.375" style="42" customWidth="1"/>
    <col min="2293" max="2293" width="10.75" style="42" customWidth="1"/>
    <col min="2294" max="2294" width="12.375" style="42" customWidth="1"/>
    <col min="2295" max="2531" width="9" style="42" customWidth="1"/>
    <col min="2532" max="2542" width="9" style="42"/>
    <col min="2543" max="2543" width="34.375" style="42" customWidth="1"/>
    <col min="2544" max="2544" width="12.375" style="42" customWidth="1"/>
    <col min="2545" max="2545" width="10" style="42" customWidth="1"/>
    <col min="2546" max="2546" width="13.625" style="42" customWidth="1"/>
    <col min="2547" max="2548" width="12.375" style="42" customWidth="1"/>
    <col min="2549" max="2549" width="10.75" style="42" customWidth="1"/>
    <col min="2550" max="2550" width="12.375" style="42" customWidth="1"/>
    <col min="2551" max="2787" width="9" style="42" customWidth="1"/>
    <col min="2788" max="2798" width="9" style="42"/>
    <col min="2799" max="2799" width="34.375" style="42" customWidth="1"/>
    <col min="2800" max="2800" width="12.375" style="42" customWidth="1"/>
    <col min="2801" max="2801" width="10" style="42" customWidth="1"/>
    <col min="2802" max="2802" width="13.625" style="42" customWidth="1"/>
    <col min="2803" max="2804" width="12.375" style="42" customWidth="1"/>
    <col min="2805" max="2805" width="10.75" style="42" customWidth="1"/>
    <col min="2806" max="2806" width="12.375" style="42" customWidth="1"/>
    <col min="2807" max="3043" width="9" style="42" customWidth="1"/>
    <col min="3044" max="3054" width="9" style="42"/>
    <col min="3055" max="3055" width="34.375" style="42" customWidth="1"/>
    <col min="3056" max="3056" width="12.375" style="42" customWidth="1"/>
    <col min="3057" max="3057" width="10" style="42" customWidth="1"/>
    <col min="3058" max="3058" width="13.625" style="42" customWidth="1"/>
    <col min="3059" max="3060" width="12.375" style="42" customWidth="1"/>
    <col min="3061" max="3061" width="10.75" style="42" customWidth="1"/>
    <col min="3062" max="3062" width="12.375" style="42" customWidth="1"/>
    <col min="3063" max="3299" width="9" style="42" customWidth="1"/>
    <col min="3300" max="3310" width="9" style="42"/>
    <col min="3311" max="3311" width="34.375" style="42" customWidth="1"/>
    <col min="3312" max="3312" width="12.375" style="42" customWidth="1"/>
    <col min="3313" max="3313" width="10" style="42" customWidth="1"/>
    <col min="3314" max="3314" width="13.625" style="42" customWidth="1"/>
    <col min="3315" max="3316" width="12.375" style="42" customWidth="1"/>
    <col min="3317" max="3317" width="10.75" style="42" customWidth="1"/>
    <col min="3318" max="3318" width="12.375" style="42" customWidth="1"/>
    <col min="3319" max="3555" width="9" style="42" customWidth="1"/>
    <col min="3556" max="3566" width="9" style="42"/>
    <col min="3567" max="3567" width="34.375" style="42" customWidth="1"/>
    <col min="3568" max="3568" width="12.375" style="42" customWidth="1"/>
    <col min="3569" max="3569" width="10" style="42" customWidth="1"/>
    <col min="3570" max="3570" width="13.625" style="42" customWidth="1"/>
    <col min="3571" max="3572" width="12.375" style="42" customWidth="1"/>
    <col min="3573" max="3573" width="10.75" style="42" customWidth="1"/>
    <col min="3574" max="3574" width="12.375" style="42" customWidth="1"/>
    <col min="3575" max="3811" width="9" style="42" customWidth="1"/>
    <col min="3812" max="3822" width="9" style="42"/>
    <col min="3823" max="3823" width="34.375" style="42" customWidth="1"/>
    <col min="3824" max="3824" width="12.375" style="42" customWidth="1"/>
    <col min="3825" max="3825" width="10" style="42" customWidth="1"/>
    <col min="3826" max="3826" width="13.625" style="42" customWidth="1"/>
    <col min="3827" max="3828" width="12.375" style="42" customWidth="1"/>
    <col min="3829" max="3829" width="10.75" style="42" customWidth="1"/>
    <col min="3830" max="3830" width="12.375" style="42" customWidth="1"/>
    <col min="3831" max="4067" width="9" style="42" customWidth="1"/>
    <col min="4068" max="4078" width="9" style="42"/>
    <col min="4079" max="4079" width="34.375" style="42" customWidth="1"/>
    <col min="4080" max="4080" width="12.375" style="42" customWidth="1"/>
    <col min="4081" max="4081" width="10" style="42" customWidth="1"/>
    <col min="4082" max="4082" width="13.625" style="42" customWidth="1"/>
    <col min="4083" max="4084" width="12.375" style="42" customWidth="1"/>
    <col min="4085" max="4085" width="10.75" style="42" customWidth="1"/>
    <col min="4086" max="4086" width="12.375" style="42" customWidth="1"/>
    <col min="4087" max="4323" width="9" style="42" customWidth="1"/>
    <col min="4324" max="4334" width="9" style="42"/>
    <col min="4335" max="4335" width="34.375" style="42" customWidth="1"/>
    <col min="4336" max="4336" width="12.375" style="42" customWidth="1"/>
    <col min="4337" max="4337" width="10" style="42" customWidth="1"/>
    <col min="4338" max="4338" width="13.625" style="42" customWidth="1"/>
    <col min="4339" max="4340" width="12.375" style="42" customWidth="1"/>
    <col min="4341" max="4341" width="10.75" style="42" customWidth="1"/>
    <col min="4342" max="4342" width="12.375" style="42" customWidth="1"/>
    <col min="4343" max="4579" width="9" style="42" customWidth="1"/>
    <col min="4580" max="4590" width="9" style="42"/>
    <col min="4591" max="4591" width="34.375" style="42" customWidth="1"/>
    <col min="4592" max="4592" width="12.375" style="42" customWidth="1"/>
    <col min="4593" max="4593" width="10" style="42" customWidth="1"/>
    <col min="4594" max="4594" width="13.625" style="42" customWidth="1"/>
    <col min="4595" max="4596" width="12.375" style="42" customWidth="1"/>
    <col min="4597" max="4597" width="10.75" style="42" customWidth="1"/>
    <col min="4598" max="4598" width="12.375" style="42" customWidth="1"/>
    <col min="4599" max="4835" width="9" style="42" customWidth="1"/>
    <col min="4836" max="4846" width="9" style="42"/>
    <col min="4847" max="4847" width="34.375" style="42" customWidth="1"/>
    <col min="4848" max="4848" width="12.375" style="42" customWidth="1"/>
    <col min="4849" max="4849" width="10" style="42" customWidth="1"/>
    <col min="4850" max="4850" width="13.625" style="42" customWidth="1"/>
    <col min="4851" max="4852" width="12.375" style="42" customWidth="1"/>
    <col min="4853" max="4853" width="10.75" style="42" customWidth="1"/>
    <col min="4854" max="4854" width="12.375" style="42" customWidth="1"/>
    <col min="4855" max="5091" width="9" style="42" customWidth="1"/>
    <col min="5092" max="5102" width="9" style="42"/>
    <col min="5103" max="5103" width="34.375" style="42" customWidth="1"/>
    <col min="5104" max="5104" width="12.375" style="42" customWidth="1"/>
    <col min="5105" max="5105" width="10" style="42" customWidth="1"/>
    <col min="5106" max="5106" width="13.625" style="42" customWidth="1"/>
    <col min="5107" max="5108" width="12.375" style="42" customWidth="1"/>
    <col min="5109" max="5109" width="10.75" style="42" customWidth="1"/>
    <col min="5110" max="5110" width="12.375" style="42" customWidth="1"/>
    <col min="5111" max="5347" width="9" style="42" customWidth="1"/>
    <col min="5348" max="5358" width="9" style="42"/>
    <col min="5359" max="5359" width="34.375" style="42" customWidth="1"/>
    <col min="5360" max="5360" width="12.375" style="42" customWidth="1"/>
    <col min="5361" max="5361" width="10" style="42" customWidth="1"/>
    <col min="5362" max="5362" width="13.625" style="42" customWidth="1"/>
    <col min="5363" max="5364" width="12.375" style="42" customWidth="1"/>
    <col min="5365" max="5365" width="10.75" style="42" customWidth="1"/>
    <col min="5366" max="5366" width="12.375" style="42" customWidth="1"/>
    <col min="5367" max="5603" width="9" style="42" customWidth="1"/>
    <col min="5604" max="5614" width="9" style="42"/>
    <col min="5615" max="5615" width="34.375" style="42" customWidth="1"/>
    <col min="5616" max="5616" width="12.375" style="42" customWidth="1"/>
    <col min="5617" max="5617" width="10" style="42" customWidth="1"/>
    <col min="5618" max="5618" width="13.625" style="42" customWidth="1"/>
    <col min="5619" max="5620" width="12.375" style="42" customWidth="1"/>
    <col min="5621" max="5621" width="10.75" style="42" customWidth="1"/>
    <col min="5622" max="5622" width="12.375" style="42" customWidth="1"/>
    <col min="5623" max="5859" width="9" style="42" customWidth="1"/>
    <col min="5860" max="5870" width="9" style="42"/>
    <col min="5871" max="5871" width="34.375" style="42" customWidth="1"/>
    <col min="5872" max="5872" width="12.375" style="42" customWidth="1"/>
    <col min="5873" max="5873" width="10" style="42" customWidth="1"/>
    <col min="5874" max="5874" width="13.625" style="42" customWidth="1"/>
    <col min="5875" max="5876" width="12.375" style="42" customWidth="1"/>
    <col min="5877" max="5877" width="10.75" style="42" customWidth="1"/>
    <col min="5878" max="5878" width="12.375" style="42" customWidth="1"/>
    <col min="5879" max="6115" width="9" style="42" customWidth="1"/>
    <col min="6116" max="6126" width="9" style="42"/>
    <col min="6127" max="6127" width="34.375" style="42" customWidth="1"/>
    <col min="6128" max="6128" width="12.375" style="42" customWidth="1"/>
    <col min="6129" max="6129" width="10" style="42" customWidth="1"/>
    <col min="6130" max="6130" width="13.625" style="42" customWidth="1"/>
    <col min="6131" max="6132" width="12.375" style="42" customWidth="1"/>
    <col min="6133" max="6133" width="10.75" style="42" customWidth="1"/>
    <col min="6134" max="6134" width="12.375" style="42" customWidth="1"/>
    <col min="6135" max="6371" width="9" style="42" customWidth="1"/>
    <col min="6372" max="6382" width="9" style="42"/>
    <col min="6383" max="6383" width="34.375" style="42" customWidth="1"/>
    <col min="6384" max="6384" width="12.375" style="42" customWidth="1"/>
    <col min="6385" max="6385" width="10" style="42" customWidth="1"/>
    <col min="6386" max="6386" width="13.625" style="42" customWidth="1"/>
    <col min="6387" max="6388" width="12.375" style="42" customWidth="1"/>
    <col min="6389" max="6389" width="10.75" style="42" customWidth="1"/>
    <col min="6390" max="6390" width="12.375" style="42" customWidth="1"/>
    <col min="6391" max="6627" width="9" style="42" customWidth="1"/>
    <col min="6628" max="6638" width="9" style="42"/>
    <col min="6639" max="6639" width="34.375" style="42" customWidth="1"/>
    <col min="6640" max="6640" width="12.375" style="42" customWidth="1"/>
    <col min="6641" max="6641" width="10" style="42" customWidth="1"/>
    <col min="6642" max="6642" width="13.625" style="42" customWidth="1"/>
    <col min="6643" max="6644" width="12.375" style="42" customWidth="1"/>
    <col min="6645" max="6645" width="10.75" style="42" customWidth="1"/>
    <col min="6646" max="6646" width="12.375" style="42" customWidth="1"/>
    <col min="6647" max="6883" width="9" style="42" customWidth="1"/>
    <col min="6884" max="6894" width="9" style="42"/>
    <col min="6895" max="6895" width="34.375" style="42" customWidth="1"/>
    <col min="6896" max="6896" width="12.375" style="42" customWidth="1"/>
    <col min="6897" max="6897" width="10" style="42" customWidth="1"/>
    <col min="6898" max="6898" width="13.625" style="42" customWidth="1"/>
    <col min="6899" max="6900" width="12.375" style="42" customWidth="1"/>
    <col min="6901" max="6901" width="10.75" style="42" customWidth="1"/>
    <col min="6902" max="6902" width="12.375" style="42" customWidth="1"/>
    <col min="6903" max="7139" width="9" style="42" customWidth="1"/>
    <col min="7140" max="7150" width="9" style="42"/>
    <col min="7151" max="7151" width="34.375" style="42" customWidth="1"/>
    <col min="7152" max="7152" width="12.375" style="42" customWidth="1"/>
    <col min="7153" max="7153" width="10" style="42" customWidth="1"/>
    <col min="7154" max="7154" width="13.625" style="42" customWidth="1"/>
    <col min="7155" max="7156" width="12.375" style="42" customWidth="1"/>
    <col min="7157" max="7157" width="10.75" style="42" customWidth="1"/>
    <col min="7158" max="7158" width="12.375" style="42" customWidth="1"/>
    <col min="7159" max="7395" width="9" style="42" customWidth="1"/>
    <col min="7396" max="7406" width="9" style="42"/>
    <col min="7407" max="7407" width="34.375" style="42" customWidth="1"/>
    <col min="7408" max="7408" width="12.375" style="42" customWidth="1"/>
    <col min="7409" max="7409" width="10" style="42" customWidth="1"/>
    <col min="7410" max="7410" width="13.625" style="42" customWidth="1"/>
    <col min="7411" max="7412" width="12.375" style="42" customWidth="1"/>
    <col min="7413" max="7413" width="10.75" style="42" customWidth="1"/>
    <col min="7414" max="7414" width="12.375" style="42" customWidth="1"/>
    <col min="7415" max="7651" width="9" style="42" customWidth="1"/>
    <col min="7652" max="7662" width="9" style="42"/>
    <col min="7663" max="7663" width="34.375" style="42" customWidth="1"/>
    <col min="7664" max="7664" width="12.375" style="42" customWidth="1"/>
    <col min="7665" max="7665" width="10" style="42" customWidth="1"/>
    <col min="7666" max="7666" width="13.625" style="42" customWidth="1"/>
    <col min="7667" max="7668" width="12.375" style="42" customWidth="1"/>
    <col min="7669" max="7669" width="10.75" style="42" customWidth="1"/>
    <col min="7670" max="7670" width="12.375" style="42" customWidth="1"/>
    <col min="7671" max="7907" width="9" style="42" customWidth="1"/>
    <col min="7908" max="7918" width="9" style="42"/>
    <col min="7919" max="7919" width="34.375" style="42" customWidth="1"/>
    <col min="7920" max="7920" width="12.375" style="42" customWidth="1"/>
    <col min="7921" max="7921" width="10" style="42" customWidth="1"/>
    <col min="7922" max="7922" width="13.625" style="42" customWidth="1"/>
    <col min="7923" max="7924" width="12.375" style="42" customWidth="1"/>
    <col min="7925" max="7925" width="10.75" style="42" customWidth="1"/>
    <col min="7926" max="7926" width="12.375" style="42" customWidth="1"/>
    <col min="7927" max="8163" width="9" style="42" customWidth="1"/>
    <col min="8164" max="8174" width="9" style="42"/>
    <col min="8175" max="8175" width="34.375" style="42" customWidth="1"/>
    <col min="8176" max="8176" width="12.375" style="42" customWidth="1"/>
    <col min="8177" max="8177" width="10" style="42" customWidth="1"/>
    <col min="8178" max="8178" width="13.625" style="42" customWidth="1"/>
    <col min="8179" max="8180" width="12.375" style="42" customWidth="1"/>
    <col min="8181" max="8181" width="10.75" style="42" customWidth="1"/>
    <col min="8182" max="8182" width="12.375" style="42" customWidth="1"/>
    <col min="8183" max="8419" width="9" style="42" customWidth="1"/>
    <col min="8420" max="8430" width="9" style="42"/>
    <col min="8431" max="8431" width="34.375" style="42" customWidth="1"/>
    <col min="8432" max="8432" width="12.375" style="42" customWidth="1"/>
    <col min="8433" max="8433" width="10" style="42" customWidth="1"/>
    <col min="8434" max="8434" width="13.625" style="42" customWidth="1"/>
    <col min="8435" max="8436" width="12.375" style="42" customWidth="1"/>
    <col min="8437" max="8437" width="10.75" style="42" customWidth="1"/>
    <col min="8438" max="8438" width="12.375" style="42" customWidth="1"/>
    <col min="8439" max="8675" width="9" style="42" customWidth="1"/>
    <col min="8676" max="8686" width="9" style="42"/>
    <col min="8687" max="8687" width="34.375" style="42" customWidth="1"/>
    <col min="8688" max="8688" width="12.375" style="42" customWidth="1"/>
    <col min="8689" max="8689" width="10" style="42" customWidth="1"/>
    <col min="8690" max="8690" width="13.625" style="42" customWidth="1"/>
    <col min="8691" max="8692" width="12.375" style="42" customWidth="1"/>
    <col min="8693" max="8693" width="10.75" style="42" customWidth="1"/>
    <col min="8694" max="8694" width="12.375" style="42" customWidth="1"/>
    <col min="8695" max="8931" width="9" style="42" customWidth="1"/>
    <col min="8932" max="8942" width="9" style="42"/>
    <col min="8943" max="8943" width="34.375" style="42" customWidth="1"/>
    <col min="8944" max="8944" width="12.375" style="42" customWidth="1"/>
    <col min="8945" max="8945" width="10" style="42" customWidth="1"/>
    <col min="8946" max="8946" width="13.625" style="42" customWidth="1"/>
    <col min="8947" max="8948" width="12.375" style="42" customWidth="1"/>
    <col min="8949" max="8949" width="10.75" style="42" customWidth="1"/>
    <col min="8950" max="8950" width="12.375" style="42" customWidth="1"/>
    <col min="8951" max="9187" width="9" style="42" customWidth="1"/>
    <col min="9188" max="9198" width="9" style="42"/>
    <col min="9199" max="9199" width="34.375" style="42" customWidth="1"/>
    <col min="9200" max="9200" width="12.375" style="42" customWidth="1"/>
    <col min="9201" max="9201" width="10" style="42" customWidth="1"/>
    <col min="9202" max="9202" width="13.625" style="42" customWidth="1"/>
    <col min="9203" max="9204" width="12.375" style="42" customWidth="1"/>
    <col min="9205" max="9205" width="10.75" style="42" customWidth="1"/>
    <col min="9206" max="9206" width="12.375" style="42" customWidth="1"/>
    <col min="9207" max="9443" width="9" style="42" customWidth="1"/>
    <col min="9444" max="9454" width="9" style="42"/>
    <col min="9455" max="9455" width="34.375" style="42" customWidth="1"/>
    <col min="9456" max="9456" width="12.375" style="42" customWidth="1"/>
    <col min="9457" max="9457" width="10" style="42" customWidth="1"/>
    <col min="9458" max="9458" width="13.625" style="42" customWidth="1"/>
    <col min="9459" max="9460" width="12.375" style="42" customWidth="1"/>
    <col min="9461" max="9461" width="10.75" style="42" customWidth="1"/>
    <col min="9462" max="9462" width="12.375" style="42" customWidth="1"/>
    <col min="9463" max="9699" width="9" style="42" customWidth="1"/>
    <col min="9700" max="9710" width="9" style="42"/>
    <col min="9711" max="9711" width="34.375" style="42" customWidth="1"/>
    <col min="9712" max="9712" width="12.375" style="42" customWidth="1"/>
    <col min="9713" max="9713" width="10" style="42" customWidth="1"/>
    <col min="9714" max="9714" width="13.625" style="42" customWidth="1"/>
    <col min="9715" max="9716" width="12.375" style="42" customWidth="1"/>
    <col min="9717" max="9717" width="10.75" style="42" customWidth="1"/>
    <col min="9718" max="9718" width="12.375" style="42" customWidth="1"/>
    <col min="9719" max="9955" width="9" style="42" customWidth="1"/>
    <col min="9956" max="9966" width="9" style="42"/>
    <col min="9967" max="9967" width="34.375" style="42" customWidth="1"/>
    <col min="9968" max="9968" width="12.375" style="42" customWidth="1"/>
    <col min="9969" max="9969" width="10" style="42" customWidth="1"/>
    <col min="9970" max="9970" width="13.625" style="42" customWidth="1"/>
    <col min="9971" max="9972" width="12.375" style="42" customWidth="1"/>
    <col min="9973" max="9973" width="10.75" style="42" customWidth="1"/>
    <col min="9974" max="9974" width="12.375" style="42" customWidth="1"/>
    <col min="9975" max="10211" width="9" style="42" customWidth="1"/>
    <col min="10212" max="10222" width="9" style="42"/>
    <col min="10223" max="10223" width="34.375" style="42" customWidth="1"/>
    <col min="10224" max="10224" width="12.375" style="42" customWidth="1"/>
    <col min="10225" max="10225" width="10" style="42" customWidth="1"/>
    <col min="10226" max="10226" width="13.625" style="42" customWidth="1"/>
    <col min="10227" max="10228" width="12.375" style="42" customWidth="1"/>
    <col min="10229" max="10229" width="10.75" style="42" customWidth="1"/>
    <col min="10230" max="10230" width="12.375" style="42" customWidth="1"/>
    <col min="10231" max="10467" width="9" style="42" customWidth="1"/>
    <col min="10468" max="10478" width="9" style="42"/>
    <col min="10479" max="10479" width="34.375" style="42" customWidth="1"/>
    <col min="10480" max="10480" width="12.375" style="42" customWidth="1"/>
    <col min="10481" max="10481" width="10" style="42" customWidth="1"/>
    <col min="10482" max="10482" width="13.625" style="42" customWidth="1"/>
    <col min="10483" max="10484" width="12.375" style="42" customWidth="1"/>
    <col min="10485" max="10485" width="10.75" style="42" customWidth="1"/>
    <col min="10486" max="10486" width="12.375" style="42" customWidth="1"/>
    <col min="10487" max="10723" width="9" style="42" customWidth="1"/>
    <col min="10724" max="10734" width="9" style="42"/>
    <col min="10735" max="10735" width="34.375" style="42" customWidth="1"/>
    <col min="10736" max="10736" width="12.375" style="42" customWidth="1"/>
    <col min="10737" max="10737" width="10" style="42" customWidth="1"/>
    <col min="10738" max="10738" width="13.625" style="42" customWidth="1"/>
    <col min="10739" max="10740" width="12.375" style="42" customWidth="1"/>
    <col min="10741" max="10741" width="10.75" style="42" customWidth="1"/>
    <col min="10742" max="10742" width="12.375" style="42" customWidth="1"/>
    <col min="10743" max="10979" width="9" style="42" customWidth="1"/>
    <col min="10980" max="10990" width="9" style="42"/>
    <col min="10991" max="10991" width="34.375" style="42" customWidth="1"/>
    <col min="10992" max="10992" width="12.375" style="42" customWidth="1"/>
    <col min="10993" max="10993" width="10" style="42" customWidth="1"/>
    <col min="10994" max="10994" width="13.625" style="42" customWidth="1"/>
    <col min="10995" max="10996" width="12.375" style="42" customWidth="1"/>
    <col min="10997" max="10997" width="10.75" style="42" customWidth="1"/>
    <col min="10998" max="10998" width="12.375" style="42" customWidth="1"/>
    <col min="10999" max="11235" width="9" style="42" customWidth="1"/>
    <col min="11236" max="11246" width="9" style="42"/>
    <col min="11247" max="11247" width="34.375" style="42" customWidth="1"/>
    <col min="11248" max="11248" width="12.375" style="42" customWidth="1"/>
    <col min="11249" max="11249" width="10" style="42" customWidth="1"/>
    <col min="11250" max="11250" width="13.625" style="42" customWidth="1"/>
    <col min="11251" max="11252" width="12.375" style="42" customWidth="1"/>
    <col min="11253" max="11253" width="10.75" style="42" customWidth="1"/>
    <col min="11254" max="11254" width="12.375" style="42" customWidth="1"/>
    <col min="11255" max="11491" width="9" style="42" customWidth="1"/>
    <col min="11492" max="11502" width="9" style="42"/>
    <col min="11503" max="11503" width="34.375" style="42" customWidth="1"/>
    <col min="11504" max="11504" width="12.375" style="42" customWidth="1"/>
    <col min="11505" max="11505" width="10" style="42" customWidth="1"/>
    <col min="11506" max="11506" width="13.625" style="42" customWidth="1"/>
    <col min="11507" max="11508" width="12.375" style="42" customWidth="1"/>
    <col min="11509" max="11509" width="10.75" style="42" customWidth="1"/>
    <col min="11510" max="11510" width="12.375" style="42" customWidth="1"/>
    <col min="11511" max="11747" width="9" style="42" customWidth="1"/>
    <col min="11748" max="11758" width="9" style="42"/>
    <col min="11759" max="11759" width="34.375" style="42" customWidth="1"/>
    <col min="11760" max="11760" width="12.375" style="42" customWidth="1"/>
    <col min="11761" max="11761" width="10" style="42" customWidth="1"/>
    <col min="11762" max="11762" width="13.625" style="42" customWidth="1"/>
    <col min="11763" max="11764" width="12.375" style="42" customWidth="1"/>
    <col min="11765" max="11765" width="10.75" style="42" customWidth="1"/>
    <col min="11766" max="11766" width="12.375" style="42" customWidth="1"/>
    <col min="11767" max="12003" width="9" style="42" customWidth="1"/>
    <col min="12004" max="12014" width="9" style="42"/>
    <col min="12015" max="12015" width="34.375" style="42" customWidth="1"/>
    <col min="12016" max="12016" width="12.375" style="42" customWidth="1"/>
    <col min="12017" max="12017" width="10" style="42" customWidth="1"/>
    <col min="12018" max="12018" width="13.625" style="42" customWidth="1"/>
    <col min="12019" max="12020" width="12.375" style="42" customWidth="1"/>
    <col min="12021" max="12021" width="10.75" style="42" customWidth="1"/>
    <col min="12022" max="12022" width="12.375" style="42" customWidth="1"/>
    <col min="12023" max="12259" width="9" style="42" customWidth="1"/>
    <col min="12260" max="12270" width="9" style="42"/>
    <col min="12271" max="12271" width="34.375" style="42" customWidth="1"/>
    <col min="12272" max="12272" width="12.375" style="42" customWidth="1"/>
    <col min="12273" max="12273" width="10" style="42" customWidth="1"/>
    <col min="12274" max="12274" width="13.625" style="42" customWidth="1"/>
    <col min="12275" max="12276" width="12.375" style="42" customWidth="1"/>
    <col min="12277" max="12277" width="10.75" style="42" customWidth="1"/>
    <col min="12278" max="12278" width="12.375" style="42" customWidth="1"/>
    <col min="12279" max="12515" width="9" style="42" customWidth="1"/>
    <col min="12516" max="12526" width="9" style="42"/>
    <col min="12527" max="12527" width="34.375" style="42" customWidth="1"/>
    <col min="12528" max="12528" width="12.375" style="42" customWidth="1"/>
    <col min="12529" max="12529" width="10" style="42" customWidth="1"/>
    <col min="12530" max="12530" width="13.625" style="42" customWidth="1"/>
    <col min="12531" max="12532" width="12.375" style="42" customWidth="1"/>
    <col min="12533" max="12533" width="10.75" style="42" customWidth="1"/>
    <col min="12534" max="12534" width="12.375" style="42" customWidth="1"/>
    <col min="12535" max="12771" width="9" style="42" customWidth="1"/>
    <col min="12772" max="12782" width="9" style="42"/>
    <col min="12783" max="12783" width="34.375" style="42" customWidth="1"/>
    <col min="12784" max="12784" width="12.375" style="42" customWidth="1"/>
    <col min="12785" max="12785" width="10" style="42" customWidth="1"/>
    <col min="12786" max="12786" width="13.625" style="42" customWidth="1"/>
    <col min="12787" max="12788" width="12.375" style="42" customWidth="1"/>
    <col min="12789" max="12789" width="10.75" style="42" customWidth="1"/>
    <col min="12790" max="12790" width="12.375" style="42" customWidth="1"/>
    <col min="12791" max="13027" width="9" style="42" customWidth="1"/>
    <col min="13028" max="13038" width="9" style="42"/>
    <col min="13039" max="13039" width="34.375" style="42" customWidth="1"/>
    <col min="13040" max="13040" width="12.375" style="42" customWidth="1"/>
    <col min="13041" max="13041" width="10" style="42" customWidth="1"/>
    <col min="13042" max="13042" width="13.625" style="42" customWidth="1"/>
    <col min="13043" max="13044" width="12.375" style="42" customWidth="1"/>
    <col min="13045" max="13045" width="10.75" style="42" customWidth="1"/>
    <col min="13046" max="13046" width="12.375" style="42" customWidth="1"/>
    <col min="13047" max="13283" width="9" style="42" customWidth="1"/>
    <col min="13284" max="13294" width="9" style="42"/>
    <col min="13295" max="13295" width="34.375" style="42" customWidth="1"/>
    <col min="13296" max="13296" width="12.375" style="42" customWidth="1"/>
    <col min="13297" max="13297" width="10" style="42" customWidth="1"/>
    <col min="13298" max="13298" width="13.625" style="42" customWidth="1"/>
    <col min="13299" max="13300" width="12.375" style="42" customWidth="1"/>
    <col min="13301" max="13301" width="10.75" style="42" customWidth="1"/>
    <col min="13302" max="13302" width="12.375" style="42" customWidth="1"/>
    <col min="13303" max="13539" width="9" style="42" customWidth="1"/>
    <col min="13540" max="13550" width="9" style="42"/>
    <col min="13551" max="13551" width="34.375" style="42" customWidth="1"/>
    <col min="13552" max="13552" width="12.375" style="42" customWidth="1"/>
    <col min="13553" max="13553" width="10" style="42" customWidth="1"/>
    <col min="13554" max="13554" width="13.625" style="42" customWidth="1"/>
    <col min="13555" max="13556" width="12.375" style="42" customWidth="1"/>
    <col min="13557" max="13557" width="10.75" style="42" customWidth="1"/>
    <col min="13558" max="13558" width="12.375" style="42" customWidth="1"/>
    <col min="13559" max="13795" width="9" style="42" customWidth="1"/>
    <col min="13796" max="13806" width="9" style="42"/>
    <col min="13807" max="13807" width="34.375" style="42" customWidth="1"/>
    <col min="13808" max="13808" width="12.375" style="42" customWidth="1"/>
    <col min="13809" max="13809" width="10" style="42" customWidth="1"/>
    <col min="13810" max="13810" width="13.625" style="42" customWidth="1"/>
    <col min="13811" max="13812" width="12.375" style="42" customWidth="1"/>
    <col min="13813" max="13813" width="10.75" style="42" customWidth="1"/>
    <col min="13814" max="13814" width="12.375" style="42" customWidth="1"/>
    <col min="13815" max="14051" width="9" style="42" customWidth="1"/>
    <col min="14052" max="14062" width="9" style="42"/>
    <col min="14063" max="14063" width="34.375" style="42" customWidth="1"/>
    <col min="14064" max="14064" width="12.375" style="42" customWidth="1"/>
    <col min="14065" max="14065" width="10" style="42" customWidth="1"/>
    <col min="14066" max="14066" width="13.625" style="42" customWidth="1"/>
    <col min="14067" max="14068" width="12.375" style="42" customWidth="1"/>
    <col min="14069" max="14069" width="10.75" style="42" customWidth="1"/>
    <col min="14070" max="14070" width="12.375" style="42" customWidth="1"/>
    <col min="14071" max="14307" width="9" style="42" customWidth="1"/>
    <col min="14308" max="14318" width="9" style="42"/>
    <col min="14319" max="14319" width="34.375" style="42" customWidth="1"/>
    <col min="14320" max="14320" width="12.375" style="42" customWidth="1"/>
    <col min="14321" max="14321" width="10" style="42" customWidth="1"/>
    <col min="14322" max="14322" width="13.625" style="42" customWidth="1"/>
    <col min="14323" max="14324" width="12.375" style="42" customWidth="1"/>
    <col min="14325" max="14325" width="10.75" style="42" customWidth="1"/>
    <col min="14326" max="14326" width="12.375" style="42" customWidth="1"/>
    <col min="14327" max="14563" width="9" style="42" customWidth="1"/>
    <col min="14564" max="14574" width="9" style="42"/>
    <col min="14575" max="14575" width="34.375" style="42" customWidth="1"/>
    <col min="14576" max="14576" width="12.375" style="42" customWidth="1"/>
    <col min="14577" max="14577" width="10" style="42" customWidth="1"/>
    <col min="14578" max="14578" width="13.625" style="42" customWidth="1"/>
    <col min="14579" max="14580" width="12.375" style="42" customWidth="1"/>
    <col min="14581" max="14581" width="10.75" style="42" customWidth="1"/>
    <col min="14582" max="14582" width="12.375" style="42" customWidth="1"/>
    <col min="14583" max="14819" width="9" style="42" customWidth="1"/>
    <col min="14820" max="14830" width="9" style="42"/>
    <col min="14831" max="14831" width="34.375" style="42" customWidth="1"/>
    <col min="14832" max="14832" width="12.375" style="42" customWidth="1"/>
    <col min="14833" max="14833" width="10" style="42" customWidth="1"/>
    <col min="14834" max="14834" width="13.625" style="42" customWidth="1"/>
    <col min="14835" max="14836" width="12.375" style="42" customWidth="1"/>
    <col min="14837" max="14837" width="10.75" style="42" customWidth="1"/>
    <col min="14838" max="14838" width="12.375" style="42" customWidth="1"/>
    <col min="14839" max="15075" width="9" style="42" customWidth="1"/>
    <col min="15076" max="15086" width="9" style="42"/>
    <col min="15087" max="15087" width="34.375" style="42" customWidth="1"/>
    <col min="15088" max="15088" width="12.375" style="42" customWidth="1"/>
    <col min="15089" max="15089" width="10" style="42" customWidth="1"/>
    <col min="15090" max="15090" width="13.625" style="42" customWidth="1"/>
    <col min="15091" max="15092" width="12.375" style="42" customWidth="1"/>
    <col min="15093" max="15093" width="10.75" style="42" customWidth="1"/>
    <col min="15094" max="15094" width="12.375" style="42" customWidth="1"/>
    <col min="15095" max="15331" width="9" style="42" customWidth="1"/>
    <col min="15332" max="15342" width="9" style="42"/>
    <col min="15343" max="15343" width="34.375" style="42" customWidth="1"/>
    <col min="15344" max="15344" width="12.375" style="42" customWidth="1"/>
    <col min="15345" max="15345" width="10" style="42" customWidth="1"/>
    <col min="15346" max="15346" width="13.625" style="42" customWidth="1"/>
    <col min="15347" max="15348" width="12.375" style="42" customWidth="1"/>
    <col min="15349" max="15349" width="10.75" style="42" customWidth="1"/>
    <col min="15350" max="15350" width="12.375" style="42" customWidth="1"/>
    <col min="15351" max="15587" width="9" style="42" customWidth="1"/>
    <col min="15588" max="15598" width="9" style="42"/>
    <col min="15599" max="15599" width="34.375" style="42" customWidth="1"/>
    <col min="15600" max="15600" width="12.375" style="42" customWidth="1"/>
    <col min="15601" max="15601" width="10" style="42" customWidth="1"/>
    <col min="15602" max="15602" width="13.625" style="42" customWidth="1"/>
    <col min="15603" max="15604" width="12.375" style="42" customWidth="1"/>
    <col min="15605" max="15605" width="10.75" style="42" customWidth="1"/>
    <col min="15606" max="15606" width="12.375" style="42" customWidth="1"/>
    <col min="15607" max="15843" width="9" style="42" customWidth="1"/>
    <col min="15844" max="15854" width="9" style="42"/>
    <col min="15855" max="15855" width="34.375" style="42" customWidth="1"/>
    <col min="15856" max="15856" width="12.375" style="42" customWidth="1"/>
    <col min="15857" max="15857" width="10" style="42" customWidth="1"/>
    <col min="15858" max="15858" width="13.625" style="42" customWidth="1"/>
    <col min="15859" max="15860" width="12.375" style="42" customWidth="1"/>
    <col min="15861" max="15861" width="10.75" style="42" customWidth="1"/>
    <col min="15862" max="15862" width="12.375" style="42" customWidth="1"/>
    <col min="15863" max="16099" width="9" style="42" customWidth="1"/>
    <col min="16100" max="16110" width="9" style="42"/>
    <col min="16111" max="16111" width="34.375" style="42" customWidth="1"/>
    <col min="16112" max="16112" width="12.375" style="42" customWidth="1"/>
    <col min="16113" max="16113" width="10" style="42" customWidth="1"/>
    <col min="16114" max="16114" width="13.625" style="42" customWidth="1"/>
    <col min="16115" max="16116" width="12.375" style="42" customWidth="1"/>
    <col min="16117" max="16117" width="10.75" style="42" customWidth="1"/>
    <col min="16118" max="16118" width="12.375" style="42" customWidth="1"/>
    <col min="16119" max="16355" width="9" style="42" customWidth="1"/>
    <col min="16356" max="16384" width="9" style="42"/>
  </cols>
  <sheetData>
    <row r="1" spans="1:8" ht="30" customHeight="1">
      <c r="A1" s="107" t="s">
        <v>301</v>
      </c>
      <c r="B1" s="107"/>
      <c r="C1" s="107"/>
      <c r="D1" s="107"/>
      <c r="E1" s="107"/>
      <c r="F1" s="107"/>
      <c r="G1" s="107"/>
      <c r="H1" s="107"/>
    </row>
    <row r="2" spans="1:8" ht="20.100000000000001" customHeight="1">
      <c r="A2" s="43"/>
      <c r="B2" s="44"/>
      <c r="C2" s="44"/>
      <c r="D2" s="44"/>
      <c r="E2" s="44"/>
      <c r="F2" s="45"/>
      <c r="G2" s="45"/>
      <c r="H2" s="46" t="s">
        <v>0</v>
      </c>
    </row>
    <row r="3" spans="1:8" s="47" customFormat="1" ht="23.1" customHeight="1">
      <c r="A3" s="108" t="s">
        <v>3</v>
      </c>
      <c r="B3" s="110" t="s">
        <v>106</v>
      </c>
      <c r="C3" s="111"/>
      <c r="D3" s="111"/>
      <c r="E3" s="111"/>
      <c r="F3" s="112" t="s">
        <v>5</v>
      </c>
      <c r="G3" s="113" t="s">
        <v>6</v>
      </c>
      <c r="H3" s="115" t="s">
        <v>7</v>
      </c>
    </row>
    <row r="4" spans="1:8" s="48" customFormat="1" ht="23.1" customHeight="1">
      <c r="A4" s="108"/>
      <c r="B4" s="118" t="s">
        <v>107</v>
      </c>
      <c r="C4" s="120" t="s">
        <v>108</v>
      </c>
      <c r="D4" s="121"/>
      <c r="E4" s="121"/>
      <c r="F4" s="112"/>
      <c r="G4" s="113"/>
      <c r="H4" s="116"/>
    </row>
    <row r="5" spans="1:8" s="48" customFormat="1" ht="23.1" customHeight="1">
      <c r="A5" s="109"/>
      <c r="B5" s="119"/>
      <c r="C5" s="49" t="s">
        <v>109</v>
      </c>
      <c r="D5" s="50" t="s">
        <v>110</v>
      </c>
      <c r="E5" s="51" t="s">
        <v>111</v>
      </c>
      <c r="F5" s="112"/>
      <c r="G5" s="114"/>
      <c r="H5" s="117"/>
    </row>
    <row r="6" spans="1:8" ht="18" customHeight="1">
      <c r="A6" s="52" t="s">
        <v>9</v>
      </c>
      <c r="B6" s="34">
        <f t="shared" ref="B6:G6" si="0">SUM(B7:B30)</f>
        <v>59014</v>
      </c>
      <c r="C6" s="34">
        <f t="shared" si="0"/>
        <v>26035</v>
      </c>
      <c r="D6" s="34">
        <f t="shared" si="0"/>
        <v>7979</v>
      </c>
      <c r="E6" s="34">
        <f t="shared" si="0"/>
        <v>25000</v>
      </c>
      <c r="F6" s="34">
        <f t="shared" si="0"/>
        <v>69488</v>
      </c>
      <c r="G6" s="34">
        <f t="shared" si="0"/>
        <v>-10474</v>
      </c>
      <c r="H6" s="53">
        <f t="shared" ref="H6:H69" si="1">IF(F6&lt;&gt;0,G6/F6*100,0)</f>
        <v>-15.073106147824083</v>
      </c>
    </row>
    <row r="7" spans="1:8" ht="18" customHeight="1" outlineLevel="1">
      <c r="A7" s="54" t="s">
        <v>112</v>
      </c>
      <c r="B7" s="34">
        <f>SUM(C7:E7)</f>
        <v>1554</v>
      </c>
      <c r="C7" s="34">
        <v>823</v>
      </c>
      <c r="D7" s="34">
        <v>270</v>
      </c>
      <c r="E7" s="34">
        <v>461</v>
      </c>
      <c r="F7" s="34">
        <v>1863</v>
      </c>
      <c r="G7" s="34">
        <f>B7-F7</f>
        <v>-309</v>
      </c>
      <c r="H7" s="53">
        <f t="shared" si="1"/>
        <v>-16.586151368760063</v>
      </c>
    </row>
    <row r="8" spans="1:8" ht="18" customHeight="1" outlineLevel="1">
      <c r="A8" s="54" t="s">
        <v>113</v>
      </c>
      <c r="B8" s="34">
        <f t="shared" ref="B8:B71" si="2">SUM(C8:E8)</f>
        <v>1436</v>
      </c>
      <c r="C8" s="34">
        <v>748</v>
      </c>
      <c r="D8" s="34">
        <v>245</v>
      </c>
      <c r="E8" s="34">
        <v>443</v>
      </c>
      <c r="F8" s="34">
        <v>1541</v>
      </c>
      <c r="G8" s="34">
        <f t="shared" ref="G8:G71" si="3">B8-F8</f>
        <v>-105</v>
      </c>
      <c r="H8" s="53">
        <f t="shared" si="1"/>
        <v>-6.8137573004542498</v>
      </c>
    </row>
    <row r="9" spans="1:8" ht="18" customHeight="1" outlineLevel="1">
      <c r="A9" s="54" t="s">
        <v>114</v>
      </c>
      <c r="B9" s="34">
        <f t="shared" si="2"/>
        <v>8984</v>
      </c>
      <c r="C9" s="34">
        <v>4564</v>
      </c>
      <c r="D9" s="34">
        <v>1570</v>
      </c>
      <c r="E9" s="34">
        <v>2850</v>
      </c>
      <c r="F9" s="34">
        <v>6445</v>
      </c>
      <c r="G9" s="34">
        <f t="shared" si="3"/>
        <v>2539</v>
      </c>
      <c r="H9" s="53">
        <f t="shared" si="1"/>
        <v>39.394879751745535</v>
      </c>
    </row>
    <row r="10" spans="1:8" ht="18" customHeight="1" outlineLevel="1">
      <c r="A10" s="54" t="s">
        <v>115</v>
      </c>
      <c r="B10" s="34">
        <f t="shared" si="2"/>
        <v>1695</v>
      </c>
      <c r="C10" s="34">
        <v>904</v>
      </c>
      <c r="D10" s="34">
        <v>234</v>
      </c>
      <c r="E10" s="34">
        <v>557</v>
      </c>
      <c r="F10" s="34">
        <v>1949</v>
      </c>
      <c r="G10" s="34">
        <f t="shared" si="3"/>
        <v>-254</v>
      </c>
      <c r="H10" s="53">
        <f t="shared" si="1"/>
        <v>-13.032324268855824</v>
      </c>
    </row>
    <row r="11" spans="1:8" ht="18" customHeight="1" outlineLevel="1">
      <c r="A11" s="54" t="s">
        <v>116</v>
      </c>
      <c r="B11" s="34">
        <f t="shared" si="2"/>
        <v>1061</v>
      </c>
      <c r="C11" s="34">
        <v>515</v>
      </c>
      <c r="D11" s="34">
        <v>126</v>
      </c>
      <c r="E11" s="34">
        <v>420</v>
      </c>
      <c r="F11" s="34">
        <v>1033</v>
      </c>
      <c r="G11" s="34">
        <f t="shared" si="3"/>
        <v>28</v>
      </c>
      <c r="H11" s="53">
        <f t="shared" si="1"/>
        <v>2.7105517909002903</v>
      </c>
    </row>
    <row r="12" spans="1:8" ht="18" customHeight="1" outlineLevel="1">
      <c r="A12" s="54" t="s">
        <v>117</v>
      </c>
      <c r="B12" s="34">
        <f t="shared" si="2"/>
        <v>2454</v>
      </c>
      <c r="C12" s="34">
        <v>1634</v>
      </c>
      <c r="D12" s="34">
        <v>407</v>
      </c>
      <c r="E12" s="34">
        <v>413</v>
      </c>
      <c r="F12" s="34">
        <v>2338</v>
      </c>
      <c r="G12" s="34">
        <f t="shared" si="3"/>
        <v>116</v>
      </c>
      <c r="H12" s="53">
        <f t="shared" si="1"/>
        <v>4.9615055603079554</v>
      </c>
    </row>
    <row r="13" spans="1:8" ht="18" customHeight="1" outlineLevel="1">
      <c r="A13" s="54" t="s">
        <v>118</v>
      </c>
      <c r="B13" s="34">
        <f t="shared" si="2"/>
        <v>5300</v>
      </c>
      <c r="C13" s="34"/>
      <c r="D13" s="34"/>
      <c r="E13" s="34">
        <v>5300</v>
      </c>
      <c r="F13" s="34">
        <v>6300</v>
      </c>
      <c r="G13" s="34">
        <f t="shared" si="3"/>
        <v>-1000</v>
      </c>
      <c r="H13" s="53">
        <f t="shared" si="1"/>
        <v>-15.873015873015872</v>
      </c>
    </row>
    <row r="14" spans="1:8" ht="18" customHeight="1" outlineLevel="1">
      <c r="A14" s="54" t="s">
        <v>119</v>
      </c>
      <c r="B14" s="34">
        <f t="shared" si="2"/>
        <v>1011</v>
      </c>
      <c r="C14" s="34">
        <v>571</v>
      </c>
      <c r="D14" s="34">
        <v>150</v>
      </c>
      <c r="E14" s="34">
        <v>290</v>
      </c>
      <c r="F14" s="34">
        <v>948</v>
      </c>
      <c r="G14" s="34">
        <f t="shared" si="3"/>
        <v>63</v>
      </c>
      <c r="H14" s="53">
        <f t="shared" si="1"/>
        <v>6.6455696202531636</v>
      </c>
    </row>
    <row r="15" spans="1:8" ht="18" customHeight="1" outlineLevel="1">
      <c r="A15" s="54" t="s">
        <v>120</v>
      </c>
      <c r="B15" s="34">
        <f t="shared" si="2"/>
        <v>450</v>
      </c>
      <c r="C15" s="34"/>
      <c r="D15" s="34"/>
      <c r="E15" s="34">
        <v>450</v>
      </c>
      <c r="F15" s="34">
        <v>200</v>
      </c>
      <c r="G15" s="34">
        <f t="shared" si="3"/>
        <v>250</v>
      </c>
      <c r="H15" s="53">
        <f t="shared" si="1"/>
        <v>125</v>
      </c>
    </row>
    <row r="16" spans="1:8" ht="18" customHeight="1" outlineLevel="1">
      <c r="A16" s="54" t="s">
        <v>121</v>
      </c>
      <c r="B16" s="34">
        <f t="shared" si="2"/>
        <v>411</v>
      </c>
      <c r="C16" s="34">
        <v>275</v>
      </c>
      <c r="D16" s="34">
        <v>71</v>
      </c>
      <c r="E16" s="34">
        <v>65</v>
      </c>
      <c r="F16" s="34">
        <v>458</v>
      </c>
      <c r="G16" s="34">
        <f t="shared" si="3"/>
        <v>-47</v>
      </c>
      <c r="H16" s="53">
        <f t="shared" si="1"/>
        <v>-10.262008733624455</v>
      </c>
    </row>
    <row r="17" spans="1:8" ht="18" customHeight="1" outlineLevel="1">
      <c r="A17" s="54" t="s">
        <v>122</v>
      </c>
      <c r="B17" s="34">
        <f t="shared" si="2"/>
        <v>6485</v>
      </c>
      <c r="C17" s="34">
        <v>2860</v>
      </c>
      <c r="D17" s="34">
        <v>1295</v>
      </c>
      <c r="E17" s="34">
        <v>2330</v>
      </c>
      <c r="F17" s="34">
        <v>5600</v>
      </c>
      <c r="G17" s="34">
        <f t="shared" si="3"/>
        <v>885</v>
      </c>
      <c r="H17" s="53">
        <f t="shared" si="1"/>
        <v>15.803571428571427</v>
      </c>
    </row>
    <row r="18" spans="1:8" ht="18" customHeight="1" outlineLevel="1">
      <c r="A18" s="54" t="s">
        <v>123</v>
      </c>
      <c r="B18" s="34">
        <f t="shared" si="2"/>
        <v>1184</v>
      </c>
      <c r="C18" s="34">
        <v>823</v>
      </c>
      <c r="D18" s="34">
        <v>208</v>
      </c>
      <c r="E18" s="34">
        <v>153</v>
      </c>
      <c r="F18" s="34">
        <v>1861</v>
      </c>
      <c r="G18" s="34">
        <f t="shared" si="3"/>
        <v>-677</v>
      </c>
      <c r="H18" s="53">
        <f t="shared" si="1"/>
        <v>-36.378291241268137</v>
      </c>
    </row>
    <row r="19" spans="1:8" ht="18" customHeight="1" outlineLevel="1">
      <c r="A19" s="54" t="s">
        <v>124</v>
      </c>
      <c r="B19" s="34">
        <f t="shared" si="2"/>
        <v>84</v>
      </c>
      <c r="C19" s="34"/>
      <c r="D19" s="34"/>
      <c r="E19" s="34">
        <v>84</v>
      </c>
      <c r="F19" s="34">
        <v>153</v>
      </c>
      <c r="G19" s="34">
        <f t="shared" si="3"/>
        <v>-69</v>
      </c>
      <c r="H19" s="53">
        <f t="shared" si="1"/>
        <v>-45.098039215686278</v>
      </c>
    </row>
    <row r="20" spans="1:8" ht="18" customHeight="1" outlineLevel="1">
      <c r="A20" s="54" t="s">
        <v>125</v>
      </c>
      <c r="B20" s="34">
        <f t="shared" si="2"/>
        <v>0</v>
      </c>
      <c r="C20" s="34"/>
      <c r="D20" s="34"/>
      <c r="E20" s="34"/>
      <c r="F20" s="34">
        <v>0</v>
      </c>
      <c r="G20" s="34">
        <f t="shared" si="3"/>
        <v>0</v>
      </c>
      <c r="H20" s="53">
        <f t="shared" si="1"/>
        <v>0</v>
      </c>
    </row>
    <row r="21" spans="1:8" ht="18" customHeight="1" outlineLevel="1">
      <c r="A21" s="54" t="s">
        <v>126</v>
      </c>
      <c r="B21" s="34">
        <f t="shared" si="2"/>
        <v>529</v>
      </c>
      <c r="C21" s="34">
        <v>295</v>
      </c>
      <c r="D21" s="34">
        <v>82</v>
      </c>
      <c r="E21" s="34">
        <v>152</v>
      </c>
      <c r="F21" s="34">
        <v>552</v>
      </c>
      <c r="G21" s="34">
        <f t="shared" si="3"/>
        <v>-23</v>
      </c>
      <c r="H21" s="53">
        <f t="shared" si="1"/>
        <v>-4.1666666666666661</v>
      </c>
    </row>
    <row r="22" spans="1:8" ht="18" customHeight="1" outlineLevel="1">
      <c r="A22" s="54" t="s">
        <v>127</v>
      </c>
      <c r="B22" s="34">
        <f t="shared" si="2"/>
        <v>749</v>
      </c>
      <c r="C22" s="34">
        <v>392</v>
      </c>
      <c r="D22" s="34">
        <v>96</v>
      </c>
      <c r="E22" s="34">
        <v>261</v>
      </c>
      <c r="F22" s="34">
        <v>720</v>
      </c>
      <c r="G22" s="34">
        <f t="shared" si="3"/>
        <v>29</v>
      </c>
      <c r="H22" s="53">
        <f t="shared" si="1"/>
        <v>4.0277777777777777</v>
      </c>
    </row>
    <row r="23" spans="1:8" ht="18" customHeight="1" outlineLevel="1">
      <c r="A23" s="54" t="s">
        <v>128</v>
      </c>
      <c r="B23" s="34">
        <f t="shared" si="2"/>
        <v>2287</v>
      </c>
      <c r="C23" s="34">
        <v>1385</v>
      </c>
      <c r="D23" s="34">
        <v>452</v>
      </c>
      <c r="E23" s="34">
        <v>450</v>
      </c>
      <c r="F23" s="34">
        <v>3758</v>
      </c>
      <c r="G23" s="34">
        <f t="shared" si="3"/>
        <v>-1471</v>
      </c>
      <c r="H23" s="53">
        <f t="shared" si="1"/>
        <v>-39.143161255987231</v>
      </c>
    </row>
    <row r="24" spans="1:8" ht="18" customHeight="1" outlineLevel="1">
      <c r="A24" s="54" t="s">
        <v>129</v>
      </c>
      <c r="B24" s="34">
        <f t="shared" si="2"/>
        <v>979</v>
      </c>
      <c r="C24" s="34">
        <v>658</v>
      </c>
      <c r="D24" s="34">
        <v>182</v>
      </c>
      <c r="E24" s="34">
        <v>139</v>
      </c>
      <c r="F24" s="34">
        <v>1039</v>
      </c>
      <c r="G24" s="34">
        <f t="shared" si="3"/>
        <v>-60</v>
      </c>
      <c r="H24" s="53">
        <f t="shared" si="1"/>
        <v>-5.7747834456207885</v>
      </c>
    </row>
    <row r="25" spans="1:8" ht="18" customHeight="1" outlineLevel="1">
      <c r="A25" s="54" t="s">
        <v>130</v>
      </c>
      <c r="B25" s="34">
        <f t="shared" si="2"/>
        <v>716</v>
      </c>
      <c r="C25" s="34">
        <v>444</v>
      </c>
      <c r="D25" s="34">
        <v>122</v>
      </c>
      <c r="E25" s="34">
        <v>150</v>
      </c>
      <c r="F25" s="34">
        <v>958</v>
      </c>
      <c r="G25" s="34">
        <f t="shared" si="3"/>
        <v>-242</v>
      </c>
      <c r="H25" s="53">
        <f t="shared" si="1"/>
        <v>-25.260960334029225</v>
      </c>
    </row>
    <row r="26" spans="1:8" ht="18" customHeight="1" outlineLevel="1">
      <c r="A26" s="54" t="s">
        <v>131</v>
      </c>
      <c r="B26" s="34">
        <f t="shared" si="2"/>
        <v>710</v>
      </c>
      <c r="C26" s="34">
        <v>387</v>
      </c>
      <c r="D26" s="34">
        <v>106</v>
      </c>
      <c r="E26" s="34">
        <v>217</v>
      </c>
      <c r="F26" s="34">
        <v>882</v>
      </c>
      <c r="G26" s="34">
        <f t="shared" si="3"/>
        <v>-172</v>
      </c>
      <c r="H26" s="53">
        <f t="shared" si="1"/>
        <v>-19.501133786848072</v>
      </c>
    </row>
    <row r="27" spans="1:8" ht="18" customHeight="1" outlineLevel="1">
      <c r="A27" s="54" t="s">
        <v>132</v>
      </c>
      <c r="B27" s="34">
        <f t="shared" si="2"/>
        <v>2730</v>
      </c>
      <c r="C27" s="34">
        <v>1434</v>
      </c>
      <c r="D27" s="34">
        <v>424</v>
      </c>
      <c r="E27" s="34">
        <v>872</v>
      </c>
      <c r="F27" s="34">
        <v>3055</v>
      </c>
      <c r="G27" s="34">
        <f t="shared" si="3"/>
        <v>-325</v>
      </c>
      <c r="H27" s="53">
        <f t="shared" si="1"/>
        <v>-10.638297872340425</v>
      </c>
    </row>
    <row r="28" spans="1:8" ht="18" customHeight="1" outlineLevel="1">
      <c r="A28" s="54" t="s">
        <v>133</v>
      </c>
      <c r="B28" s="34">
        <f t="shared" si="2"/>
        <v>321</v>
      </c>
      <c r="C28" s="34">
        <v>166</v>
      </c>
      <c r="D28" s="34">
        <v>35</v>
      </c>
      <c r="E28" s="34">
        <v>120</v>
      </c>
      <c r="F28" s="34">
        <v>404</v>
      </c>
      <c r="G28" s="34">
        <f t="shared" si="3"/>
        <v>-83</v>
      </c>
      <c r="H28" s="53">
        <f t="shared" si="1"/>
        <v>-20.544554455445542</v>
      </c>
    </row>
    <row r="29" spans="1:8" ht="18" customHeight="1" outlineLevel="1">
      <c r="A29" s="54" t="s">
        <v>134</v>
      </c>
      <c r="B29" s="34">
        <f t="shared" si="2"/>
        <v>9934</v>
      </c>
      <c r="C29" s="34">
        <v>7157</v>
      </c>
      <c r="D29" s="34">
        <v>1904</v>
      </c>
      <c r="E29" s="34">
        <v>873</v>
      </c>
      <c r="F29" s="34">
        <v>11015</v>
      </c>
      <c r="G29" s="34">
        <f t="shared" si="3"/>
        <v>-1081</v>
      </c>
      <c r="H29" s="53">
        <f t="shared" si="1"/>
        <v>-9.813890149795732</v>
      </c>
    </row>
    <row r="30" spans="1:8" ht="18" customHeight="1" outlineLevel="1">
      <c r="A30" s="54" t="s">
        <v>135</v>
      </c>
      <c r="B30" s="34">
        <f t="shared" si="2"/>
        <v>7950</v>
      </c>
      <c r="C30" s="34"/>
      <c r="D30" s="34"/>
      <c r="E30" s="34">
        <v>7950</v>
      </c>
      <c r="F30" s="34">
        <v>16416</v>
      </c>
      <c r="G30" s="34">
        <f t="shared" si="3"/>
        <v>-8466</v>
      </c>
      <c r="H30" s="53">
        <f t="shared" si="1"/>
        <v>-51.571637426900587</v>
      </c>
    </row>
    <row r="31" spans="1:8" ht="18" customHeight="1">
      <c r="A31" s="52" t="s">
        <v>11</v>
      </c>
      <c r="B31" s="34">
        <f>SUM(B32:B39)</f>
        <v>63314</v>
      </c>
      <c r="C31" s="34">
        <f>SUM(C32:C39)</f>
        <v>29448</v>
      </c>
      <c r="D31" s="34">
        <f>SUM(D32:D39)</f>
        <v>8368</v>
      </c>
      <c r="E31" s="34">
        <f>SUM(E32:E39)</f>
        <v>25498</v>
      </c>
      <c r="F31" s="34">
        <f>SUM(F32:F39)</f>
        <v>56480</v>
      </c>
      <c r="G31" s="34">
        <f t="shared" si="3"/>
        <v>6834</v>
      </c>
      <c r="H31" s="53">
        <f t="shared" si="1"/>
        <v>12.09985835694051</v>
      </c>
    </row>
    <row r="32" spans="1:8" ht="18" customHeight="1" outlineLevel="1">
      <c r="A32" s="54" t="s">
        <v>136</v>
      </c>
      <c r="B32" s="34">
        <f t="shared" si="2"/>
        <v>461</v>
      </c>
      <c r="C32" s="34"/>
      <c r="D32" s="34"/>
      <c r="E32" s="34">
        <v>461</v>
      </c>
      <c r="F32" s="34">
        <v>461</v>
      </c>
      <c r="G32" s="34">
        <f t="shared" si="3"/>
        <v>0</v>
      </c>
      <c r="H32" s="53">
        <f t="shared" si="1"/>
        <v>0</v>
      </c>
    </row>
    <row r="33" spans="1:8" ht="18" customHeight="1" outlineLevel="1">
      <c r="A33" s="54" t="s">
        <v>137</v>
      </c>
      <c r="B33" s="34">
        <f t="shared" si="2"/>
        <v>48372</v>
      </c>
      <c r="C33" s="34">
        <v>26227</v>
      </c>
      <c r="D33" s="34">
        <v>7617</v>
      </c>
      <c r="E33" s="34">
        <v>14528</v>
      </c>
      <c r="F33" s="34">
        <v>46959</v>
      </c>
      <c r="G33" s="34">
        <f t="shared" si="3"/>
        <v>1413</v>
      </c>
      <c r="H33" s="53">
        <f t="shared" si="1"/>
        <v>3.0090078579186099</v>
      </c>
    </row>
    <row r="34" spans="1:8" ht="18" customHeight="1" outlineLevel="1">
      <c r="A34" s="54" t="s">
        <v>138</v>
      </c>
      <c r="B34" s="34">
        <f t="shared" si="2"/>
        <v>170</v>
      </c>
      <c r="C34" s="34"/>
      <c r="D34" s="34"/>
      <c r="E34" s="34">
        <v>170</v>
      </c>
      <c r="F34" s="34">
        <v>170</v>
      </c>
      <c r="G34" s="34">
        <f t="shared" si="3"/>
        <v>0</v>
      </c>
      <c r="H34" s="53">
        <f t="shared" si="1"/>
        <v>0</v>
      </c>
    </row>
    <row r="35" spans="1:8" ht="18" customHeight="1" outlineLevel="1">
      <c r="A35" s="54" t="s">
        <v>139</v>
      </c>
      <c r="B35" s="34">
        <f t="shared" si="2"/>
        <v>232</v>
      </c>
      <c r="C35" s="34">
        <v>232</v>
      </c>
      <c r="D35" s="34"/>
      <c r="E35" s="34"/>
      <c r="F35" s="34">
        <v>218</v>
      </c>
      <c r="G35" s="34">
        <f t="shared" si="3"/>
        <v>14</v>
      </c>
      <c r="H35" s="53">
        <f t="shared" si="1"/>
        <v>6.4220183486238538</v>
      </c>
    </row>
    <row r="36" spans="1:8" ht="18" customHeight="1" outlineLevel="1">
      <c r="A36" s="54" t="s">
        <v>140</v>
      </c>
      <c r="B36" s="34">
        <f t="shared" si="2"/>
        <v>386</v>
      </c>
      <c r="C36" s="34">
        <v>386</v>
      </c>
      <c r="D36" s="34"/>
      <c r="E36" s="34"/>
      <c r="F36" s="34">
        <v>392</v>
      </c>
      <c r="G36" s="34">
        <f t="shared" si="3"/>
        <v>-6</v>
      </c>
      <c r="H36" s="53">
        <f t="shared" si="1"/>
        <v>-1.5306122448979591</v>
      </c>
    </row>
    <row r="37" spans="1:8" ht="18" customHeight="1" outlineLevel="1">
      <c r="A37" s="54" t="s">
        <v>141</v>
      </c>
      <c r="B37" s="34">
        <f t="shared" si="2"/>
        <v>1238</v>
      </c>
      <c r="C37" s="34">
        <v>789</v>
      </c>
      <c r="D37" s="34">
        <v>207</v>
      </c>
      <c r="E37" s="34">
        <v>242</v>
      </c>
      <c r="F37" s="34">
        <v>1354</v>
      </c>
      <c r="G37" s="34">
        <f t="shared" si="3"/>
        <v>-116</v>
      </c>
      <c r="H37" s="53">
        <f t="shared" si="1"/>
        <v>-8.5672082717872975</v>
      </c>
    </row>
    <row r="38" spans="1:8" ht="18" customHeight="1" outlineLevel="1">
      <c r="A38" s="54" t="s">
        <v>142</v>
      </c>
      <c r="B38" s="34">
        <f t="shared" si="2"/>
        <v>6355</v>
      </c>
      <c r="C38" s="34">
        <v>1814</v>
      </c>
      <c r="D38" s="34">
        <v>544</v>
      </c>
      <c r="E38" s="34">
        <v>3997</v>
      </c>
      <c r="F38" s="34">
        <v>2692</v>
      </c>
      <c r="G38" s="34">
        <f t="shared" si="3"/>
        <v>3663</v>
      </c>
      <c r="H38" s="53">
        <f t="shared" si="1"/>
        <v>136.06983655274888</v>
      </c>
    </row>
    <row r="39" spans="1:8" ht="18" customHeight="1" outlineLevel="1">
      <c r="A39" s="54" t="s">
        <v>143</v>
      </c>
      <c r="B39" s="34">
        <f t="shared" si="2"/>
        <v>6100</v>
      </c>
      <c r="C39" s="34"/>
      <c r="D39" s="34"/>
      <c r="E39" s="34">
        <v>6100</v>
      </c>
      <c r="F39" s="34">
        <v>4234</v>
      </c>
      <c r="G39" s="34">
        <f t="shared" si="3"/>
        <v>1866</v>
      </c>
      <c r="H39" s="53">
        <f t="shared" si="1"/>
        <v>44.071799716580067</v>
      </c>
    </row>
    <row r="40" spans="1:8" ht="18" customHeight="1">
      <c r="A40" s="52" t="s">
        <v>13</v>
      </c>
      <c r="B40" s="34">
        <f>SUM(B41:B48)</f>
        <v>67905</v>
      </c>
      <c r="C40" s="34">
        <f>SUM(C41:C48)</f>
        <v>36701</v>
      </c>
      <c r="D40" s="34">
        <f>SUM(D41:D48)</f>
        <v>975</v>
      </c>
      <c r="E40" s="34">
        <f>SUM(E41:E48)</f>
        <v>30229</v>
      </c>
      <c r="F40" s="34">
        <f>SUM(F41:F48)</f>
        <v>69293</v>
      </c>
      <c r="G40" s="34">
        <f t="shared" si="3"/>
        <v>-1388</v>
      </c>
      <c r="H40" s="53">
        <f t="shared" si="1"/>
        <v>-2.0030883350410575</v>
      </c>
    </row>
    <row r="41" spans="1:8" ht="18" customHeight="1" outlineLevel="1">
      <c r="A41" s="54" t="s">
        <v>144</v>
      </c>
      <c r="B41" s="34">
        <f t="shared" si="2"/>
        <v>1644</v>
      </c>
      <c r="C41" s="34">
        <v>1194</v>
      </c>
      <c r="D41" s="34">
        <v>264</v>
      </c>
      <c r="E41" s="34">
        <v>186</v>
      </c>
      <c r="F41" s="34">
        <v>1662</v>
      </c>
      <c r="G41" s="34">
        <f t="shared" si="3"/>
        <v>-18</v>
      </c>
      <c r="H41" s="53">
        <f t="shared" si="1"/>
        <v>-1.0830324909747291</v>
      </c>
    </row>
    <row r="42" spans="1:8" ht="18" customHeight="1" outlineLevel="1">
      <c r="A42" s="54" t="s">
        <v>145</v>
      </c>
      <c r="B42" s="34">
        <f t="shared" si="2"/>
        <v>21603</v>
      </c>
      <c r="C42" s="34">
        <v>19096</v>
      </c>
      <c r="D42" s="34">
        <v>276</v>
      </c>
      <c r="E42" s="34">
        <v>2231</v>
      </c>
      <c r="F42" s="34">
        <v>19025</v>
      </c>
      <c r="G42" s="34">
        <f t="shared" si="3"/>
        <v>2578</v>
      </c>
      <c r="H42" s="53">
        <f t="shared" si="1"/>
        <v>13.550591327201051</v>
      </c>
    </row>
    <row r="43" spans="1:8" ht="18" customHeight="1" outlineLevel="1">
      <c r="A43" s="54" t="s">
        <v>146</v>
      </c>
      <c r="B43" s="34">
        <f t="shared" si="2"/>
        <v>21571</v>
      </c>
      <c r="C43" s="34">
        <v>14253</v>
      </c>
      <c r="D43" s="34">
        <v>247</v>
      </c>
      <c r="E43" s="34">
        <v>7071</v>
      </c>
      <c r="F43" s="34">
        <v>21149</v>
      </c>
      <c r="G43" s="34">
        <f t="shared" si="3"/>
        <v>422</v>
      </c>
      <c r="H43" s="53">
        <f t="shared" si="1"/>
        <v>1.9953662111683768</v>
      </c>
    </row>
    <row r="44" spans="1:8" ht="18" customHeight="1" outlineLevel="1">
      <c r="A44" s="54" t="s">
        <v>147</v>
      </c>
      <c r="B44" s="34">
        <f t="shared" si="2"/>
        <v>460</v>
      </c>
      <c r="C44" s="34">
        <v>448</v>
      </c>
      <c r="D44" s="34">
        <v>12</v>
      </c>
      <c r="E44" s="34"/>
      <c r="F44" s="34">
        <v>428</v>
      </c>
      <c r="G44" s="34">
        <f t="shared" si="3"/>
        <v>32</v>
      </c>
      <c r="H44" s="53">
        <f t="shared" si="1"/>
        <v>7.4766355140186906</v>
      </c>
    </row>
    <row r="45" spans="1:8" ht="18" customHeight="1" outlineLevel="1">
      <c r="A45" s="54" t="s">
        <v>148</v>
      </c>
      <c r="B45" s="34">
        <f t="shared" si="2"/>
        <v>752</v>
      </c>
      <c r="C45" s="34">
        <v>741</v>
      </c>
      <c r="D45" s="34">
        <v>11</v>
      </c>
      <c r="E45" s="34"/>
      <c r="F45" s="34">
        <v>650</v>
      </c>
      <c r="G45" s="34">
        <f t="shared" si="3"/>
        <v>102</v>
      </c>
      <c r="H45" s="53">
        <f t="shared" si="1"/>
        <v>15.692307692307692</v>
      </c>
    </row>
    <row r="46" spans="1:8" ht="18" customHeight="1" outlineLevel="1">
      <c r="A46" s="54" t="s">
        <v>149</v>
      </c>
      <c r="B46" s="34">
        <f t="shared" si="2"/>
        <v>1524</v>
      </c>
      <c r="C46" s="34">
        <v>969</v>
      </c>
      <c r="D46" s="34">
        <v>165</v>
      </c>
      <c r="E46" s="34">
        <v>390</v>
      </c>
      <c r="F46" s="34">
        <v>1745</v>
      </c>
      <c r="G46" s="34">
        <f t="shared" si="3"/>
        <v>-221</v>
      </c>
      <c r="H46" s="53">
        <f t="shared" si="1"/>
        <v>-12.664756446991404</v>
      </c>
    </row>
    <row r="47" spans="1:8" ht="18" customHeight="1" outlineLevel="1">
      <c r="A47" s="54" t="s">
        <v>150</v>
      </c>
      <c r="B47" s="34">
        <f t="shared" si="2"/>
        <v>19674</v>
      </c>
      <c r="C47" s="34"/>
      <c r="D47" s="34"/>
      <c r="E47" s="34">
        <v>19674</v>
      </c>
      <c r="F47" s="34">
        <v>24548</v>
      </c>
      <c r="G47" s="34">
        <f t="shared" si="3"/>
        <v>-4874</v>
      </c>
      <c r="H47" s="53">
        <f t="shared" si="1"/>
        <v>-19.854978002281246</v>
      </c>
    </row>
    <row r="48" spans="1:8" ht="18" customHeight="1" outlineLevel="1">
      <c r="A48" s="54" t="s">
        <v>151</v>
      </c>
      <c r="B48" s="34">
        <f t="shared" si="2"/>
        <v>677</v>
      </c>
      <c r="C48" s="34"/>
      <c r="D48" s="34"/>
      <c r="E48" s="34">
        <v>677</v>
      </c>
      <c r="F48" s="34">
        <v>86</v>
      </c>
      <c r="G48" s="34">
        <f t="shared" si="3"/>
        <v>591</v>
      </c>
      <c r="H48" s="53">
        <f t="shared" si="1"/>
        <v>687.20930232558135</v>
      </c>
    </row>
    <row r="49" spans="1:8" ht="18" customHeight="1">
      <c r="A49" s="52" t="s">
        <v>15</v>
      </c>
      <c r="B49" s="34">
        <f>SUM(B50:B53)</f>
        <v>8269</v>
      </c>
      <c r="C49" s="34">
        <f>SUM(C50:C53)</f>
        <v>2541</v>
      </c>
      <c r="D49" s="34">
        <f>SUM(D50:D53)</f>
        <v>358</v>
      </c>
      <c r="E49" s="34">
        <f>SUM(E50:E53)</f>
        <v>5370</v>
      </c>
      <c r="F49" s="34">
        <f>SUM(F50:F53)</f>
        <v>11929</v>
      </c>
      <c r="G49" s="34">
        <f t="shared" si="3"/>
        <v>-3660</v>
      </c>
      <c r="H49" s="53">
        <f t="shared" si="1"/>
        <v>-30.681532400033536</v>
      </c>
    </row>
    <row r="50" spans="1:8" ht="18" customHeight="1" outlineLevel="1">
      <c r="A50" s="54" t="s">
        <v>152</v>
      </c>
      <c r="B50" s="34">
        <f t="shared" si="2"/>
        <v>318</v>
      </c>
      <c r="C50" s="34">
        <v>252</v>
      </c>
      <c r="D50" s="34">
        <v>66</v>
      </c>
      <c r="E50" s="34">
        <v>0</v>
      </c>
      <c r="F50" s="34">
        <v>509</v>
      </c>
      <c r="G50" s="34">
        <f t="shared" si="3"/>
        <v>-191</v>
      </c>
      <c r="H50" s="53">
        <f t="shared" si="1"/>
        <v>-37.524557956777997</v>
      </c>
    </row>
    <row r="51" spans="1:8" ht="18" customHeight="1" outlineLevel="1">
      <c r="A51" s="54" t="s">
        <v>153</v>
      </c>
      <c r="B51" s="34">
        <f t="shared" si="2"/>
        <v>2335</v>
      </c>
      <c r="C51" s="34">
        <v>2090</v>
      </c>
      <c r="D51" s="34">
        <v>245</v>
      </c>
      <c r="E51" s="34"/>
      <c r="F51" s="34">
        <v>2545</v>
      </c>
      <c r="G51" s="34">
        <f t="shared" si="3"/>
        <v>-210</v>
      </c>
      <c r="H51" s="53">
        <f t="shared" si="1"/>
        <v>-8.2514734774066802</v>
      </c>
    </row>
    <row r="52" spans="1:8" ht="18" customHeight="1" outlineLevel="1">
      <c r="A52" s="54" t="s">
        <v>154</v>
      </c>
      <c r="B52" s="34">
        <f t="shared" si="2"/>
        <v>616</v>
      </c>
      <c r="C52" s="34">
        <v>199</v>
      </c>
      <c r="D52" s="34">
        <v>47</v>
      </c>
      <c r="E52" s="34">
        <v>370</v>
      </c>
      <c r="F52" s="34">
        <v>875</v>
      </c>
      <c r="G52" s="34">
        <f t="shared" si="3"/>
        <v>-259</v>
      </c>
      <c r="H52" s="53">
        <f t="shared" si="1"/>
        <v>-29.599999999999998</v>
      </c>
    </row>
    <row r="53" spans="1:8" ht="18" customHeight="1" outlineLevel="1">
      <c r="A53" s="54" t="s">
        <v>155</v>
      </c>
      <c r="B53" s="34">
        <f t="shared" si="2"/>
        <v>5000</v>
      </c>
      <c r="C53" s="34"/>
      <c r="D53" s="34"/>
      <c r="E53" s="34">
        <v>5000</v>
      </c>
      <c r="F53" s="34">
        <v>8000</v>
      </c>
      <c r="G53" s="34">
        <f t="shared" si="3"/>
        <v>-3000</v>
      </c>
      <c r="H53" s="53">
        <f t="shared" si="1"/>
        <v>-37.5</v>
      </c>
    </row>
    <row r="54" spans="1:8" ht="18" customHeight="1">
      <c r="A54" s="52" t="s">
        <v>17</v>
      </c>
      <c r="B54" s="34">
        <f>SUM(B55:B60)</f>
        <v>16798</v>
      </c>
      <c r="C54" s="34">
        <f>SUM(C55:C60)</f>
        <v>4956</v>
      </c>
      <c r="D54" s="34">
        <f>SUM(D55:D60)</f>
        <v>831</v>
      </c>
      <c r="E54" s="34">
        <f>SUM(E55:E60)</f>
        <v>11011</v>
      </c>
      <c r="F54" s="34">
        <f>SUM(F55:F60)</f>
        <v>27690</v>
      </c>
      <c r="G54" s="34">
        <f t="shared" si="3"/>
        <v>-10892</v>
      </c>
      <c r="H54" s="53">
        <f t="shared" si="1"/>
        <v>-39.335500180570605</v>
      </c>
    </row>
    <row r="55" spans="1:8" ht="18" customHeight="1" outlineLevel="1">
      <c r="A55" s="54" t="s">
        <v>156</v>
      </c>
      <c r="B55" s="34">
        <f t="shared" si="2"/>
        <v>2949</v>
      </c>
      <c r="C55" s="34">
        <v>2170</v>
      </c>
      <c r="D55" s="34">
        <v>499</v>
      </c>
      <c r="E55" s="34">
        <v>280</v>
      </c>
      <c r="F55" s="34">
        <v>4161</v>
      </c>
      <c r="G55" s="34">
        <f t="shared" si="3"/>
        <v>-1212</v>
      </c>
      <c r="H55" s="53">
        <f t="shared" si="1"/>
        <v>-29.127613554434028</v>
      </c>
    </row>
    <row r="56" spans="1:8" ht="18" customHeight="1" outlineLevel="1">
      <c r="A56" s="54" t="s">
        <v>157</v>
      </c>
      <c r="B56" s="34">
        <f t="shared" si="2"/>
        <v>413</v>
      </c>
      <c r="C56" s="34">
        <v>260</v>
      </c>
      <c r="D56" s="34">
        <v>53</v>
      </c>
      <c r="E56" s="34">
        <v>100</v>
      </c>
      <c r="F56" s="34">
        <v>194</v>
      </c>
      <c r="G56" s="34">
        <f t="shared" si="3"/>
        <v>219</v>
      </c>
      <c r="H56" s="53">
        <f t="shared" si="1"/>
        <v>112.88659793814433</v>
      </c>
    </row>
    <row r="57" spans="1:8" ht="18" customHeight="1" outlineLevel="1">
      <c r="A57" s="54" t="s">
        <v>158</v>
      </c>
      <c r="B57" s="34">
        <f t="shared" si="2"/>
        <v>1139</v>
      </c>
      <c r="C57" s="34">
        <v>569</v>
      </c>
      <c r="D57" s="34">
        <v>85</v>
      </c>
      <c r="E57" s="34">
        <v>485</v>
      </c>
      <c r="F57" s="34">
        <v>1203</v>
      </c>
      <c r="G57" s="34">
        <f t="shared" si="3"/>
        <v>-64</v>
      </c>
      <c r="H57" s="53">
        <f t="shared" si="1"/>
        <v>-5.320033250207814</v>
      </c>
    </row>
    <row r="58" spans="1:8" ht="18" customHeight="1" outlineLevel="1">
      <c r="A58" s="54" t="s">
        <v>159</v>
      </c>
      <c r="B58" s="34">
        <f t="shared" si="2"/>
        <v>154</v>
      </c>
      <c r="C58" s="34">
        <v>44</v>
      </c>
      <c r="D58" s="34"/>
      <c r="E58" s="34">
        <v>110</v>
      </c>
      <c r="F58" s="34">
        <v>384</v>
      </c>
      <c r="G58" s="34">
        <f t="shared" si="3"/>
        <v>-230</v>
      </c>
      <c r="H58" s="53">
        <f t="shared" si="1"/>
        <v>-59.895833333333336</v>
      </c>
    </row>
    <row r="59" spans="1:8" ht="18" customHeight="1" outlineLevel="1">
      <c r="A59" s="54" t="s">
        <v>160</v>
      </c>
      <c r="B59" s="34">
        <f t="shared" si="2"/>
        <v>5948</v>
      </c>
      <c r="C59" s="34">
        <v>1913</v>
      </c>
      <c r="D59" s="34">
        <v>194</v>
      </c>
      <c r="E59" s="34">
        <v>3841</v>
      </c>
      <c r="F59" s="34">
        <v>5893</v>
      </c>
      <c r="G59" s="34">
        <f t="shared" si="3"/>
        <v>55</v>
      </c>
      <c r="H59" s="53">
        <f t="shared" si="1"/>
        <v>0.93331070761920931</v>
      </c>
    </row>
    <row r="60" spans="1:8" ht="18" customHeight="1" outlineLevel="1">
      <c r="A60" s="54" t="s">
        <v>161</v>
      </c>
      <c r="B60" s="34">
        <f t="shared" si="2"/>
        <v>6195</v>
      </c>
      <c r="C60" s="34"/>
      <c r="D60" s="34"/>
      <c r="E60" s="34">
        <v>6195</v>
      </c>
      <c r="F60" s="34">
        <v>15855</v>
      </c>
      <c r="G60" s="34">
        <f t="shared" si="3"/>
        <v>-9660</v>
      </c>
      <c r="H60" s="53">
        <f t="shared" si="1"/>
        <v>-60.927152317880797</v>
      </c>
    </row>
    <row r="61" spans="1:8" ht="18" customHeight="1">
      <c r="A61" s="52" t="s">
        <v>19</v>
      </c>
      <c r="B61" s="34">
        <f>SUM(B62:B76)</f>
        <v>103057</v>
      </c>
      <c r="C61" s="34">
        <f>SUM(C62:C76)</f>
        <v>50254</v>
      </c>
      <c r="D61" s="34">
        <f>SUM(D62:D76)</f>
        <v>987</v>
      </c>
      <c r="E61" s="34">
        <f>SUM(E62:E76)</f>
        <v>51816</v>
      </c>
      <c r="F61" s="34">
        <f>SUM(F62:F76)</f>
        <v>93886</v>
      </c>
      <c r="G61" s="34">
        <f t="shared" si="3"/>
        <v>9171</v>
      </c>
      <c r="H61" s="53">
        <f t="shared" si="1"/>
        <v>9.7682295549922245</v>
      </c>
    </row>
    <row r="62" spans="1:8" ht="18" customHeight="1" outlineLevel="1">
      <c r="A62" s="54" t="s">
        <v>162</v>
      </c>
      <c r="B62" s="34">
        <f t="shared" si="2"/>
        <v>2806</v>
      </c>
      <c r="C62" s="34">
        <v>1737</v>
      </c>
      <c r="D62" s="34">
        <v>448</v>
      </c>
      <c r="E62" s="34">
        <v>621</v>
      </c>
      <c r="F62" s="34">
        <v>3410</v>
      </c>
      <c r="G62" s="34">
        <f t="shared" si="3"/>
        <v>-604</v>
      </c>
      <c r="H62" s="53">
        <f t="shared" si="1"/>
        <v>-17.712609970674485</v>
      </c>
    </row>
    <row r="63" spans="1:8" ht="18" customHeight="1" outlineLevel="1">
      <c r="A63" s="54" t="s">
        <v>163</v>
      </c>
      <c r="B63" s="34">
        <f t="shared" si="2"/>
        <v>2108</v>
      </c>
      <c r="C63" s="34">
        <v>1411</v>
      </c>
      <c r="D63" s="34">
        <v>118</v>
      </c>
      <c r="E63" s="34">
        <v>579</v>
      </c>
      <c r="F63" s="34">
        <v>2381</v>
      </c>
      <c r="G63" s="34">
        <f t="shared" si="3"/>
        <v>-273</v>
      </c>
      <c r="H63" s="53">
        <f t="shared" si="1"/>
        <v>-11.465770684586309</v>
      </c>
    </row>
    <row r="64" spans="1:8" ht="18" customHeight="1" outlineLevel="1">
      <c r="A64" s="54" t="s">
        <v>164</v>
      </c>
      <c r="B64" s="34">
        <f t="shared" si="2"/>
        <v>43400</v>
      </c>
      <c r="C64" s="34">
        <v>43400</v>
      </c>
      <c r="D64" s="34"/>
      <c r="E64" s="34"/>
      <c r="F64" s="34">
        <v>35200</v>
      </c>
      <c r="G64" s="34">
        <f t="shared" si="3"/>
        <v>8200</v>
      </c>
      <c r="H64" s="53">
        <f t="shared" si="1"/>
        <v>23.295454545454543</v>
      </c>
    </row>
    <row r="65" spans="1:8" ht="18" customHeight="1" outlineLevel="1">
      <c r="A65" s="54" t="s">
        <v>165</v>
      </c>
      <c r="B65" s="34">
        <f t="shared" si="2"/>
        <v>3200</v>
      </c>
      <c r="C65" s="55"/>
      <c r="D65" s="34"/>
      <c r="E65" s="34">
        <v>3200</v>
      </c>
      <c r="F65" s="34">
        <v>2800</v>
      </c>
      <c r="G65" s="34">
        <f t="shared" si="3"/>
        <v>400</v>
      </c>
      <c r="H65" s="53">
        <f t="shared" si="1"/>
        <v>14.285714285714285</v>
      </c>
    </row>
    <row r="66" spans="1:8" ht="18" customHeight="1" outlineLevel="1">
      <c r="A66" s="54" t="s">
        <v>166</v>
      </c>
      <c r="B66" s="34">
        <f t="shared" si="2"/>
        <v>2910</v>
      </c>
      <c r="C66" s="55"/>
      <c r="D66" s="34"/>
      <c r="E66" s="34">
        <v>2910</v>
      </c>
      <c r="F66" s="34">
        <v>2730</v>
      </c>
      <c r="G66" s="34">
        <f t="shared" si="3"/>
        <v>180</v>
      </c>
      <c r="H66" s="53">
        <f t="shared" si="1"/>
        <v>6.593406593406594</v>
      </c>
    </row>
    <row r="67" spans="1:8" ht="18" customHeight="1" outlineLevel="1">
      <c r="A67" s="54" t="s">
        <v>167</v>
      </c>
      <c r="B67" s="34">
        <f t="shared" si="2"/>
        <v>1444</v>
      </c>
      <c r="C67" s="34">
        <v>131</v>
      </c>
      <c r="D67" s="34">
        <v>37</v>
      </c>
      <c r="E67" s="34">
        <v>1276</v>
      </c>
      <c r="F67" s="34">
        <v>1377</v>
      </c>
      <c r="G67" s="34">
        <f t="shared" si="3"/>
        <v>67</v>
      </c>
      <c r="H67" s="53">
        <f t="shared" si="1"/>
        <v>4.8656499636891795</v>
      </c>
    </row>
    <row r="68" spans="1:8" ht="18" customHeight="1" outlineLevel="1">
      <c r="A68" s="54" t="s">
        <v>168</v>
      </c>
      <c r="B68" s="34">
        <f t="shared" si="2"/>
        <v>1222</v>
      </c>
      <c r="C68" s="34">
        <v>428</v>
      </c>
      <c r="D68" s="34">
        <v>100</v>
      </c>
      <c r="E68" s="34">
        <v>694</v>
      </c>
      <c r="F68" s="34">
        <v>941</v>
      </c>
      <c r="G68" s="34">
        <f t="shared" si="3"/>
        <v>281</v>
      </c>
      <c r="H68" s="53">
        <f t="shared" si="1"/>
        <v>29.861849096705633</v>
      </c>
    </row>
    <row r="69" spans="1:8" ht="18" customHeight="1" outlineLevel="1">
      <c r="A69" s="54" t="s">
        <v>169</v>
      </c>
      <c r="B69" s="34">
        <f t="shared" si="2"/>
        <v>1533</v>
      </c>
      <c r="C69" s="34">
        <v>271</v>
      </c>
      <c r="D69" s="34">
        <v>62</v>
      </c>
      <c r="E69" s="34">
        <v>1200</v>
      </c>
      <c r="F69" s="34">
        <v>1550</v>
      </c>
      <c r="G69" s="34">
        <f t="shared" si="3"/>
        <v>-17</v>
      </c>
      <c r="H69" s="53">
        <f t="shared" si="1"/>
        <v>-1.096774193548387</v>
      </c>
    </row>
    <row r="70" spans="1:8" ht="18" customHeight="1" outlineLevel="1">
      <c r="A70" s="54" t="s">
        <v>170</v>
      </c>
      <c r="B70" s="34">
        <f t="shared" si="2"/>
        <v>122</v>
      </c>
      <c r="C70" s="34">
        <v>86</v>
      </c>
      <c r="D70" s="34">
        <v>21</v>
      </c>
      <c r="E70" s="34">
        <v>15</v>
      </c>
      <c r="F70" s="34">
        <v>128</v>
      </c>
      <c r="G70" s="34">
        <f t="shared" si="3"/>
        <v>-6</v>
      </c>
      <c r="H70" s="53">
        <f t="shared" ref="H70:H133" si="4">IF(F70&lt;&gt;0,G70/F70*100,0)</f>
        <v>-4.6875</v>
      </c>
    </row>
    <row r="71" spans="1:8" ht="18" customHeight="1" outlineLevel="1">
      <c r="A71" s="54" t="s">
        <v>171</v>
      </c>
      <c r="B71" s="34">
        <f t="shared" si="2"/>
        <v>200</v>
      </c>
      <c r="C71" s="55"/>
      <c r="D71" s="34"/>
      <c r="E71" s="34">
        <v>200</v>
      </c>
      <c r="F71" s="34">
        <v>300</v>
      </c>
      <c r="G71" s="34">
        <f t="shared" si="3"/>
        <v>-100</v>
      </c>
      <c r="H71" s="53">
        <f t="shared" si="4"/>
        <v>-33.333333333333329</v>
      </c>
    </row>
    <row r="72" spans="1:8" ht="18" customHeight="1" outlineLevel="1">
      <c r="A72" s="54" t="s">
        <v>172</v>
      </c>
      <c r="B72" s="34">
        <f t="shared" ref="B72:B135" si="5">SUM(C72:E72)</f>
        <v>400</v>
      </c>
      <c r="C72" s="55"/>
      <c r="D72" s="34"/>
      <c r="E72" s="34">
        <v>400</v>
      </c>
      <c r="F72" s="34">
        <v>432</v>
      </c>
      <c r="G72" s="34">
        <f t="shared" ref="G72:G135" si="6">B72-F72</f>
        <v>-32</v>
      </c>
      <c r="H72" s="53">
        <f t="shared" si="4"/>
        <v>-7.4074074074074066</v>
      </c>
    </row>
    <row r="73" spans="1:8" ht="18" customHeight="1" outlineLevel="1">
      <c r="A73" s="54" t="s">
        <v>173</v>
      </c>
      <c r="B73" s="34">
        <f t="shared" si="5"/>
        <v>284</v>
      </c>
      <c r="C73" s="34">
        <v>220</v>
      </c>
      <c r="D73" s="34">
        <v>64</v>
      </c>
      <c r="E73" s="34"/>
      <c r="F73" s="34">
        <v>336</v>
      </c>
      <c r="G73" s="34">
        <f t="shared" si="6"/>
        <v>-52</v>
      </c>
      <c r="H73" s="53">
        <f t="shared" si="4"/>
        <v>-15.476190476190476</v>
      </c>
    </row>
    <row r="74" spans="1:8" ht="18" customHeight="1" outlineLevel="1">
      <c r="A74" s="54" t="s">
        <v>174</v>
      </c>
      <c r="B74" s="34">
        <f t="shared" si="5"/>
        <v>38955</v>
      </c>
      <c r="C74" s="34"/>
      <c r="D74" s="34"/>
      <c r="E74" s="34">
        <v>38955</v>
      </c>
      <c r="F74" s="34">
        <v>38125</v>
      </c>
      <c r="G74" s="34">
        <f t="shared" si="6"/>
        <v>830</v>
      </c>
      <c r="H74" s="53">
        <f t="shared" si="4"/>
        <v>2.1770491803278689</v>
      </c>
    </row>
    <row r="75" spans="1:8" ht="18" customHeight="1" outlineLevel="1">
      <c r="A75" s="54" t="s">
        <v>175</v>
      </c>
      <c r="B75" s="34">
        <f t="shared" si="5"/>
        <v>797</v>
      </c>
      <c r="C75" s="34">
        <v>570</v>
      </c>
      <c r="D75" s="34">
        <v>137</v>
      </c>
      <c r="E75" s="34">
        <v>90</v>
      </c>
      <c r="F75" s="34">
        <v>400</v>
      </c>
      <c r="G75" s="34">
        <f t="shared" si="6"/>
        <v>397</v>
      </c>
      <c r="H75" s="53">
        <f t="shared" si="4"/>
        <v>99.25</v>
      </c>
    </row>
    <row r="76" spans="1:8" ht="18" customHeight="1" outlineLevel="1">
      <c r="A76" s="54" t="s">
        <v>176</v>
      </c>
      <c r="B76" s="34">
        <f t="shared" si="5"/>
        <v>3676</v>
      </c>
      <c r="C76" s="34">
        <v>2000</v>
      </c>
      <c r="D76" s="34"/>
      <c r="E76" s="34">
        <v>1676</v>
      </c>
      <c r="F76" s="34">
        <v>3776</v>
      </c>
      <c r="G76" s="34">
        <f t="shared" si="6"/>
        <v>-100</v>
      </c>
      <c r="H76" s="53">
        <f t="shared" si="4"/>
        <v>-2.6483050847457625</v>
      </c>
    </row>
    <row r="77" spans="1:8" ht="18" customHeight="1">
      <c r="A77" s="52" t="s">
        <v>21</v>
      </c>
      <c r="B77" s="34">
        <f>SUM(B78:B86)</f>
        <v>26485</v>
      </c>
      <c r="C77" s="34">
        <f>SUM(C78:C86)</f>
        <v>13875</v>
      </c>
      <c r="D77" s="34">
        <f>SUM(D78:D86)</f>
        <v>753</v>
      </c>
      <c r="E77" s="34">
        <f>SUM(E78:E86)</f>
        <v>11857</v>
      </c>
      <c r="F77" s="34">
        <f>SUM(F78:F86)</f>
        <v>30987</v>
      </c>
      <c r="G77" s="34">
        <f t="shared" si="6"/>
        <v>-4502</v>
      </c>
      <c r="H77" s="53">
        <f t="shared" si="4"/>
        <v>-14.528673314615807</v>
      </c>
    </row>
    <row r="78" spans="1:8" ht="18" customHeight="1" outlineLevel="1">
      <c r="A78" s="54" t="s">
        <v>177</v>
      </c>
      <c r="B78" s="34">
        <f t="shared" si="5"/>
        <v>1620</v>
      </c>
      <c r="C78" s="34">
        <v>848</v>
      </c>
      <c r="D78" s="34">
        <v>209</v>
      </c>
      <c r="E78" s="34">
        <v>563</v>
      </c>
      <c r="F78" s="34">
        <v>1361</v>
      </c>
      <c r="G78" s="34">
        <f t="shared" si="6"/>
        <v>259</v>
      </c>
      <c r="H78" s="53">
        <f t="shared" si="4"/>
        <v>19.03012490815577</v>
      </c>
    </row>
    <row r="79" spans="1:8" ht="18" customHeight="1" outlineLevel="1">
      <c r="A79" s="54" t="s">
        <v>178</v>
      </c>
      <c r="B79" s="34">
        <f t="shared" si="5"/>
        <v>1887</v>
      </c>
      <c r="C79" s="34">
        <v>1181</v>
      </c>
      <c r="D79" s="34"/>
      <c r="E79" s="34">
        <v>706</v>
      </c>
      <c r="F79" s="34">
        <v>2888</v>
      </c>
      <c r="G79" s="34">
        <f t="shared" si="6"/>
        <v>-1001</v>
      </c>
      <c r="H79" s="53">
        <f t="shared" si="4"/>
        <v>-34.6606648199446</v>
      </c>
    </row>
    <row r="80" spans="1:8" ht="18" customHeight="1" outlineLevel="1">
      <c r="A80" s="54" t="s">
        <v>179</v>
      </c>
      <c r="B80" s="34">
        <f t="shared" si="5"/>
        <v>0</v>
      </c>
      <c r="C80" s="34"/>
      <c r="D80" s="34"/>
      <c r="E80" s="34">
        <v>0</v>
      </c>
      <c r="F80" s="34">
        <v>15</v>
      </c>
      <c r="G80" s="34">
        <f t="shared" si="6"/>
        <v>-15</v>
      </c>
      <c r="H80" s="53">
        <f t="shared" si="4"/>
        <v>-100</v>
      </c>
    </row>
    <row r="81" spans="1:8" ht="18" customHeight="1" outlineLevel="1">
      <c r="A81" s="54" t="s">
        <v>180</v>
      </c>
      <c r="B81" s="34">
        <f t="shared" si="5"/>
        <v>5943</v>
      </c>
      <c r="C81" s="34">
        <v>2558</v>
      </c>
      <c r="D81" s="34">
        <v>422</v>
      </c>
      <c r="E81" s="34">
        <v>2963</v>
      </c>
      <c r="F81" s="34">
        <v>6260</v>
      </c>
      <c r="G81" s="34">
        <f t="shared" si="6"/>
        <v>-317</v>
      </c>
      <c r="H81" s="53">
        <f t="shared" si="4"/>
        <v>-5.0638977635782751</v>
      </c>
    </row>
    <row r="82" spans="1:8" ht="18" customHeight="1" outlineLevel="1">
      <c r="A82" s="54" t="s">
        <v>181</v>
      </c>
      <c r="B82" s="34">
        <f t="shared" si="5"/>
        <v>1482</v>
      </c>
      <c r="C82" s="34">
        <v>64</v>
      </c>
      <c r="D82" s="34">
        <v>18</v>
      </c>
      <c r="E82" s="34">
        <v>1400</v>
      </c>
      <c r="F82" s="34">
        <v>2434</v>
      </c>
      <c r="G82" s="34">
        <f t="shared" si="6"/>
        <v>-952</v>
      </c>
      <c r="H82" s="53">
        <f t="shared" si="4"/>
        <v>-39.112571898110104</v>
      </c>
    </row>
    <row r="83" spans="1:8" ht="18" customHeight="1" outlineLevel="1">
      <c r="A83" s="54" t="s">
        <v>182</v>
      </c>
      <c r="B83" s="34">
        <f t="shared" si="5"/>
        <v>8843</v>
      </c>
      <c r="C83" s="34">
        <v>8843</v>
      </c>
      <c r="D83" s="34"/>
      <c r="E83" s="34"/>
      <c r="F83" s="34">
        <v>7803</v>
      </c>
      <c r="G83" s="34">
        <f t="shared" si="6"/>
        <v>1040</v>
      </c>
      <c r="H83" s="53">
        <f t="shared" si="4"/>
        <v>13.328207099833397</v>
      </c>
    </row>
    <row r="84" spans="1:8" ht="18" customHeight="1" outlineLevel="1">
      <c r="A84" s="54" t="s">
        <v>183</v>
      </c>
      <c r="B84" s="34">
        <f t="shared" si="5"/>
        <v>6000</v>
      </c>
      <c r="C84" s="34"/>
      <c r="D84" s="34"/>
      <c r="E84" s="34">
        <v>6000</v>
      </c>
      <c r="F84" s="34">
        <v>9600</v>
      </c>
      <c r="G84" s="34">
        <f t="shared" si="6"/>
        <v>-3600</v>
      </c>
      <c r="H84" s="53">
        <f t="shared" si="4"/>
        <v>-37.5</v>
      </c>
    </row>
    <row r="85" spans="1:8" ht="18" customHeight="1" outlineLevel="1">
      <c r="A85" s="54" t="s">
        <v>184</v>
      </c>
      <c r="B85" s="34">
        <f t="shared" si="5"/>
        <v>100</v>
      </c>
      <c r="C85" s="34"/>
      <c r="D85" s="34"/>
      <c r="E85" s="34">
        <v>100</v>
      </c>
      <c r="F85" s="34">
        <v>100</v>
      </c>
      <c r="G85" s="34">
        <f t="shared" si="6"/>
        <v>0</v>
      </c>
      <c r="H85" s="53">
        <f t="shared" si="4"/>
        <v>0</v>
      </c>
    </row>
    <row r="86" spans="1:8" ht="18" customHeight="1" outlineLevel="1">
      <c r="A86" s="54" t="s">
        <v>185</v>
      </c>
      <c r="B86" s="34">
        <f t="shared" si="5"/>
        <v>610</v>
      </c>
      <c r="C86" s="34">
        <v>381</v>
      </c>
      <c r="D86" s="34">
        <v>104</v>
      </c>
      <c r="E86" s="34">
        <v>125</v>
      </c>
      <c r="F86" s="34">
        <v>526</v>
      </c>
      <c r="G86" s="34">
        <f t="shared" si="6"/>
        <v>84</v>
      </c>
      <c r="H86" s="53">
        <f t="shared" si="4"/>
        <v>15.96958174904943</v>
      </c>
    </row>
    <row r="87" spans="1:8" ht="18" customHeight="1">
      <c r="A87" s="52" t="s">
        <v>23</v>
      </c>
      <c r="B87" s="34">
        <f>SUM(B88:B91)</f>
        <v>22346</v>
      </c>
      <c r="C87" s="34">
        <f>SUM(C88:C91)</f>
        <v>5802</v>
      </c>
      <c r="D87" s="34">
        <f>SUM(D88:D91)</f>
        <v>1604</v>
      </c>
      <c r="E87" s="34">
        <f>SUM(E88:E91)</f>
        <v>14940</v>
      </c>
      <c r="F87" s="34">
        <f>SUM(F88:F91)</f>
        <v>17854</v>
      </c>
      <c r="G87" s="34">
        <f t="shared" si="6"/>
        <v>4492</v>
      </c>
      <c r="H87" s="53">
        <f t="shared" si="4"/>
        <v>25.15962809454464</v>
      </c>
    </row>
    <row r="88" spans="1:8" ht="18" customHeight="1" outlineLevel="1">
      <c r="A88" s="54" t="s">
        <v>186</v>
      </c>
      <c r="B88" s="34">
        <f t="shared" si="5"/>
        <v>7576</v>
      </c>
      <c r="C88" s="34">
        <v>5482</v>
      </c>
      <c r="D88" s="34">
        <v>1538</v>
      </c>
      <c r="E88" s="34">
        <v>556</v>
      </c>
      <c r="F88" s="34">
        <v>1116</v>
      </c>
      <c r="G88" s="34">
        <f t="shared" si="6"/>
        <v>6460</v>
      </c>
      <c r="H88" s="53">
        <f t="shared" si="4"/>
        <v>578.85304659498206</v>
      </c>
    </row>
    <row r="89" spans="1:8" ht="18" customHeight="1" outlineLevel="1">
      <c r="A89" s="54" t="s">
        <v>187</v>
      </c>
      <c r="B89" s="34">
        <f t="shared" si="5"/>
        <v>386</v>
      </c>
      <c r="C89" s="34">
        <v>320</v>
      </c>
      <c r="D89" s="34">
        <v>66</v>
      </c>
      <c r="E89" s="34"/>
      <c r="F89" s="34">
        <v>589</v>
      </c>
      <c r="G89" s="34">
        <f t="shared" si="6"/>
        <v>-203</v>
      </c>
      <c r="H89" s="53">
        <f t="shared" si="4"/>
        <v>-34.465195246179967</v>
      </c>
    </row>
    <row r="90" spans="1:8" ht="18" customHeight="1" outlineLevel="1">
      <c r="A90" s="54" t="s">
        <v>188</v>
      </c>
      <c r="B90" s="34">
        <f t="shared" si="5"/>
        <v>14384</v>
      </c>
      <c r="C90" s="34"/>
      <c r="D90" s="34"/>
      <c r="E90" s="34">
        <v>14384</v>
      </c>
      <c r="F90" s="34">
        <v>15649</v>
      </c>
      <c r="G90" s="34">
        <f t="shared" si="6"/>
        <v>-1265</v>
      </c>
      <c r="H90" s="53">
        <f t="shared" si="4"/>
        <v>-8.0835836155664893</v>
      </c>
    </row>
    <row r="91" spans="1:8" ht="18" customHeight="1" outlineLevel="1">
      <c r="A91" s="54" t="s">
        <v>189</v>
      </c>
      <c r="B91" s="34">
        <f t="shared" si="5"/>
        <v>0</v>
      </c>
      <c r="C91" s="34"/>
      <c r="D91" s="34"/>
      <c r="E91" s="34"/>
      <c r="F91" s="34">
        <v>500</v>
      </c>
      <c r="G91" s="34">
        <f t="shared" si="6"/>
        <v>-500</v>
      </c>
      <c r="H91" s="53">
        <f t="shared" si="4"/>
        <v>-100</v>
      </c>
    </row>
    <row r="92" spans="1:8" ht="18" customHeight="1">
      <c r="A92" s="52" t="s">
        <v>25</v>
      </c>
      <c r="B92" s="34">
        <f>SUM(B93:B97)</f>
        <v>37909</v>
      </c>
      <c r="C92" s="34">
        <f>SUM(C93:C97)</f>
        <v>7645</v>
      </c>
      <c r="D92" s="34">
        <f>SUM(D93:D97)</f>
        <v>1351</v>
      </c>
      <c r="E92" s="34">
        <f>SUM(E93:E97)</f>
        <v>28913</v>
      </c>
      <c r="F92" s="34">
        <f>SUM(F93:F97)</f>
        <v>27070</v>
      </c>
      <c r="G92" s="34">
        <f t="shared" si="6"/>
        <v>10839</v>
      </c>
      <c r="H92" s="53">
        <f t="shared" si="4"/>
        <v>40.040635389730326</v>
      </c>
    </row>
    <row r="93" spans="1:8" ht="18" customHeight="1" outlineLevel="1">
      <c r="A93" s="54" t="s">
        <v>190</v>
      </c>
      <c r="B93" s="34">
        <f t="shared" si="5"/>
        <v>6825</v>
      </c>
      <c r="C93" s="34">
        <v>4794</v>
      </c>
      <c r="D93" s="34">
        <v>1025</v>
      </c>
      <c r="E93" s="34">
        <v>1006</v>
      </c>
      <c r="F93" s="34">
        <v>9275</v>
      </c>
      <c r="G93" s="34">
        <f t="shared" si="6"/>
        <v>-2450</v>
      </c>
      <c r="H93" s="53">
        <f t="shared" si="4"/>
        <v>-26.415094339622641</v>
      </c>
    </row>
    <row r="94" spans="1:8" ht="18" customHeight="1" outlineLevel="1">
      <c r="A94" s="54" t="s">
        <v>191</v>
      </c>
      <c r="B94" s="34">
        <f t="shared" si="5"/>
        <v>0</v>
      </c>
      <c r="C94" s="34"/>
      <c r="D94" s="34"/>
      <c r="E94" s="34"/>
      <c r="F94" s="34">
        <v>184</v>
      </c>
      <c r="G94" s="34">
        <f t="shared" si="6"/>
        <v>-184</v>
      </c>
      <c r="H94" s="53">
        <f t="shared" si="4"/>
        <v>-100</v>
      </c>
    </row>
    <row r="95" spans="1:8" ht="18" customHeight="1" outlineLevel="1">
      <c r="A95" s="54" t="s">
        <v>192</v>
      </c>
      <c r="B95" s="34">
        <f t="shared" si="5"/>
        <v>7833</v>
      </c>
      <c r="C95" s="34">
        <v>205</v>
      </c>
      <c r="D95" s="34">
        <v>46</v>
      </c>
      <c r="E95" s="34">
        <v>7582</v>
      </c>
      <c r="F95" s="34">
        <v>261</v>
      </c>
      <c r="G95" s="34">
        <f t="shared" si="6"/>
        <v>7572</v>
      </c>
      <c r="H95" s="53">
        <f t="shared" si="4"/>
        <v>2901.1494252873563</v>
      </c>
    </row>
    <row r="96" spans="1:8" ht="18" customHeight="1" outlineLevel="1">
      <c r="A96" s="54" t="s">
        <v>193</v>
      </c>
      <c r="B96" s="34">
        <f t="shared" si="5"/>
        <v>2926</v>
      </c>
      <c r="C96" s="34">
        <v>2646</v>
      </c>
      <c r="D96" s="34">
        <v>280</v>
      </c>
      <c r="E96" s="34"/>
      <c r="F96" s="34">
        <v>2917</v>
      </c>
      <c r="G96" s="34">
        <f t="shared" si="6"/>
        <v>9</v>
      </c>
      <c r="H96" s="53">
        <f t="shared" si="4"/>
        <v>0.30853616729516625</v>
      </c>
    </row>
    <row r="97" spans="1:8" ht="18" customHeight="1" outlineLevel="1">
      <c r="A97" s="54" t="s">
        <v>194</v>
      </c>
      <c r="B97" s="34">
        <f t="shared" si="5"/>
        <v>20325</v>
      </c>
      <c r="C97" s="34"/>
      <c r="D97" s="34"/>
      <c r="E97" s="34">
        <v>20325</v>
      </c>
      <c r="F97" s="34">
        <v>14433</v>
      </c>
      <c r="G97" s="34">
        <f t="shared" si="6"/>
        <v>5892</v>
      </c>
      <c r="H97" s="53">
        <f t="shared" si="4"/>
        <v>40.823113697775931</v>
      </c>
    </row>
    <row r="98" spans="1:8" ht="18" customHeight="1">
      <c r="A98" s="52" t="s">
        <v>27</v>
      </c>
      <c r="B98" s="34">
        <f>SUM(B99:B106)</f>
        <v>20637</v>
      </c>
      <c r="C98" s="34">
        <f>SUM(C99:C106)</f>
        <v>6813</v>
      </c>
      <c r="D98" s="34">
        <f>SUM(D99:D106)</f>
        <v>1267</v>
      </c>
      <c r="E98" s="34">
        <f>SUM(E99:E106)</f>
        <v>12557</v>
      </c>
      <c r="F98" s="34">
        <f>SUM(F99:F106)</f>
        <v>22947</v>
      </c>
      <c r="G98" s="34">
        <f t="shared" si="6"/>
        <v>-2310</v>
      </c>
      <c r="H98" s="53">
        <f t="shared" si="4"/>
        <v>-10.066675382402929</v>
      </c>
    </row>
    <row r="99" spans="1:8" ht="18" customHeight="1" outlineLevel="1">
      <c r="A99" s="54" t="s">
        <v>195</v>
      </c>
      <c r="B99" s="34">
        <f t="shared" si="5"/>
        <v>8197</v>
      </c>
      <c r="C99" s="34">
        <v>2886</v>
      </c>
      <c r="D99" s="34">
        <v>651</v>
      </c>
      <c r="E99" s="34">
        <v>4660</v>
      </c>
      <c r="F99" s="34">
        <v>7637</v>
      </c>
      <c r="G99" s="34">
        <f t="shared" si="6"/>
        <v>560</v>
      </c>
      <c r="H99" s="53">
        <f t="shared" si="4"/>
        <v>7.3327222731439043</v>
      </c>
    </row>
    <row r="100" spans="1:8" ht="18" customHeight="1" outlineLevel="1">
      <c r="A100" s="54" t="s">
        <v>196</v>
      </c>
      <c r="B100" s="34">
        <f t="shared" si="5"/>
        <v>2414</v>
      </c>
      <c r="C100" s="34">
        <v>1274</v>
      </c>
      <c r="D100" s="34">
        <v>307</v>
      </c>
      <c r="E100" s="34">
        <v>833</v>
      </c>
      <c r="F100" s="34">
        <v>2659</v>
      </c>
      <c r="G100" s="34">
        <f t="shared" si="6"/>
        <v>-245</v>
      </c>
      <c r="H100" s="53">
        <f t="shared" si="4"/>
        <v>-9.2139902218879275</v>
      </c>
    </row>
    <row r="101" spans="1:8" ht="18" customHeight="1" outlineLevel="1">
      <c r="A101" s="54" t="s">
        <v>197</v>
      </c>
      <c r="B101" s="34">
        <f t="shared" si="5"/>
        <v>4484</v>
      </c>
      <c r="C101" s="34">
        <v>2653</v>
      </c>
      <c r="D101" s="34">
        <v>309</v>
      </c>
      <c r="E101" s="34">
        <v>1522</v>
      </c>
      <c r="F101" s="34">
        <v>5307</v>
      </c>
      <c r="G101" s="34">
        <f t="shared" si="6"/>
        <v>-823</v>
      </c>
      <c r="H101" s="53">
        <f t="shared" si="4"/>
        <v>-15.507819860561522</v>
      </c>
    </row>
    <row r="102" spans="1:8" ht="18" customHeight="1" outlineLevel="1">
      <c r="A102" s="54" t="s">
        <v>198</v>
      </c>
      <c r="B102" s="34">
        <f t="shared" si="5"/>
        <v>5141</v>
      </c>
      <c r="C102" s="34"/>
      <c r="D102" s="34"/>
      <c r="E102" s="34">
        <v>5141</v>
      </c>
      <c r="F102" s="34">
        <v>6852</v>
      </c>
      <c r="G102" s="34">
        <f t="shared" si="6"/>
        <v>-1711</v>
      </c>
      <c r="H102" s="53">
        <f t="shared" si="4"/>
        <v>-24.970811441914769</v>
      </c>
    </row>
    <row r="103" spans="1:8" ht="18" customHeight="1" outlineLevel="1">
      <c r="A103" s="54" t="s">
        <v>199</v>
      </c>
      <c r="B103" s="34">
        <f t="shared" si="5"/>
        <v>0</v>
      </c>
      <c r="C103" s="34"/>
      <c r="D103" s="34"/>
      <c r="E103" s="34"/>
      <c r="F103" s="34">
        <v>45</v>
      </c>
      <c r="G103" s="34">
        <f t="shared" si="6"/>
        <v>-45</v>
      </c>
      <c r="H103" s="53">
        <f t="shared" si="4"/>
        <v>-100</v>
      </c>
    </row>
    <row r="104" spans="1:8" ht="18" customHeight="1" outlineLevel="1">
      <c r="A104" s="54" t="s">
        <v>200</v>
      </c>
      <c r="B104" s="34">
        <f t="shared" si="5"/>
        <v>226</v>
      </c>
      <c r="C104" s="34"/>
      <c r="D104" s="34"/>
      <c r="E104" s="34">
        <v>226</v>
      </c>
      <c r="F104" s="34">
        <v>42</v>
      </c>
      <c r="G104" s="34">
        <f t="shared" si="6"/>
        <v>184</v>
      </c>
      <c r="H104" s="53">
        <f t="shared" si="4"/>
        <v>438.09523809523813</v>
      </c>
    </row>
    <row r="105" spans="1:8" ht="18" customHeight="1" outlineLevel="1">
      <c r="A105" s="54" t="s">
        <v>201</v>
      </c>
      <c r="B105" s="34">
        <f t="shared" si="5"/>
        <v>100</v>
      </c>
      <c r="C105" s="34"/>
      <c r="D105" s="34"/>
      <c r="E105" s="34">
        <v>100</v>
      </c>
      <c r="F105" s="34">
        <v>80</v>
      </c>
      <c r="G105" s="34">
        <f t="shared" si="6"/>
        <v>20</v>
      </c>
      <c r="H105" s="53">
        <f t="shared" si="4"/>
        <v>25</v>
      </c>
    </row>
    <row r="106" spans="1:8" ht="18" customHeight="1" outlineLevel="1">
      <c r="A106" s="54" t="s">
        <v>202</v>
      </c>
      <c r="B106" s="34">
        <f t="shared" si="5"/>
        <v>75</v>
      </c>
      <c r="C106" s="34"/>
      <c r="D106" s="34"/>
      <c r="E106" s="34">
        <v>75</v>
      </c>
      <c r="F106" s="34">
        <v>325</v>
      </c>
      <c r="G106" s="34">
        <f t="shared" si="6"/>
        <v>-250</v>
      </c>
      <c r="H106" s="53">
        <f t="shared" si="4"/>
        <v>-76.923076923076934</v>
      </c>
    </row>
    <row r="107" spans="1:8" ht="18" customHeight="1">
      <c r="A107" s="52" t="s">
        <v>29</v>
      </c>
      <c r="B107" s="34">
        <f>SUM(B108:B109)</f>
        <v>12664</v>
      </c>
      <c r="C107" s="34">
        <f>SUM(C108:C109)</f>
        <v>4470</v>
      </c>
      <c r="D107" s="34">
        <f>SUM(D108:D109)</f>
        <v>935</v>
      </c>
      <c r="E107" s="34">
        <f>SUM(E108:E109)</f>
        <v>7259</v>
      </c>
      <c r="F107" s="34">
        <f>SUM(F108:F109)</f>
        <v>16746</v>
      </c>
      <c r="G107" s="34">
        <f t="shared" si="6"/>
        <v>-4082</v>
      </c>
      <c r="H107" s="53">
        <f t="shared" si="4"/>
        <v>-24.375970380986502</v>
      </c>
    </row>
    <row r="108" spans="1:8" ht="18" customHeight="1" outlineLevel="1">
      <c r="A108" s="54" t="s">
        <v>203</v>
      </c>
      <c r="B108" s="34">
        <f t="shared" si="5"/>
        <v>7783</v>
      </c>
      <c r="C108" s="34">
        <v>4470</v>
      </c>
      <c r="D108" s="34">
        <v>935</v>
      </c>
      <c r="E108" s="34">
        <v>2378</v>
      </c>
      <c r="F108" s="34">
        <v>11865</v>
      </c>
      <c r="G108" s="34">
        <f t="shared" si="6"/>
        <v>-4082</v>
      </c>
      <c r="H108" s="53">
        <f t="shared" si="4"/>
        <v>-34.403708386009271</v>
      </c>
    </row>
    <row r="109" spans="1:8" ht="18" customHeight="1" outlineLevel="1">
      <c r="A109" s="54" t="s">
        <v>204</v>
      </c>
      <c r="B109" s="34">
        <f t="shared" si="5"/>
        <v>4881</v>
      </c>
      <c r="C109" s="34"/>
      <c r="D109" s="34"/>
      <c r="E109" s="34">
        <v>4881</v>
      </c>
      <c r="F109" s="34">
        <v>4881</v>
      </c>
      <c r="G109" s="34">
        <f t="shared" si="6"/>
        <v>0</v>
      </c>
      <c r="H109" s="53">
        <f t="shared" si="4"/>
        <v>0</v>
      </c>
    </row>
    <row r="110" spans="1:8" ht="18" customHeight="1">
      <c r="A110" s="52" t="s">
        <v>31</v>
      </c>
      <c r="B110" s="34">
        <f>SUM(B111:B114)</f>
        <v>23415</v>
      </c>
      <c r="C110" s="34">
        <f>SUM(C111:C114)</f>
        <v>1201</v>
      </c>
      <c r="D110" s="34">
        <f>SUM(D111:D114)</f>
        <v>279</v>
      </c>
      <c r="E110" s="34">
        <f>SUM(E111:E114)</f>
        <v>21935</v>
      </c>
      <c r="F110" s="34">
        <f>SUM(F111:F114)</f>
        <v>18124</v>
      </c>
      <c r="G110" s="34">
        <f t="shared" si="6"/>
        <v>5291</v>
      </c>
      <c r="H110" s="53">
        <f t="shared" si="4"/>
        <v>29.193334804678877</v>
      </c>
    </row>
    <row r="111" spans="1:8" ht="18" customHeight="1" outlineLevel="1">
      <c r="A111" s="54" t="s">
        <v>205</v>
      </c>
      <c r="B111" s="34">
        <f t="shared" si="5"/>
        <v>99</v>
      </c>
      <c r="C111" s="34"/>
      <c r="D111" s="34"/>
      <c r="E111" s="34">
        <v>99</v>
      </c>
      <c r="F111" s="34">
        <v>99</v>
      </c>
      <c r="G111" s="34">
        <f t="shared" si="6"/>
        <v>0</v>
      </c>
      <c r="H111" s="53">
        <f t="shared" si="4"/>
        <v>0</v>
      </c>
    </row>
    <row r="112" spans="1:8" ht="18" customHeight="1" outlineLevel="1">
      <c r="A112" s="54" t="s">
        <v>206</v>
      </c>
      <c r="B112" s="34">
        <f t="shared" si="5"/>
        <v>145</v>
      </c>
      <c r="C112" s="34">
        <v>128</v>
      </c>
      <c r="D112" s="34">
        <v>17</v>
      </c>
      <c r="E112" s="34">
        <v>0</v>
      </c>
      <c r="F112" s="34">
        <v>293</v>
      </c>
      <c r="G112" s="34">
        <f t="shared" si="6"/>
        <v>-148</v>
      </c>
      <c r="H112" s="53">
        <f t="shared" si="4"/>
        <v>-50.511945392491462</v>
      </c>
    </row>
    <row r="113" spans="1:8" ht="18" customHeight="1" outlineLevel="1">
      <c r="A113" s="54" t="s">
        <v>207</v>
      </c>
      <c r="B113" s="34">
        <f t="shared" si="5"/>
        <v>440</v>
      </c>
      <c r="C113" s="34">
        <v>344</v>
      </c>
      <c r="D113" s="34">
        <v>86</v>
      </c>
      <c r="E113" s="34">
        <v>10</v>
      </c>
      <c r="F113" s="34">
        <v>530</v>
      </c>
      <c r="G113" s="34">
        <f t="shared" si="6"/>
        <v>-90</v>
      </c>
      <c r="H113" s="53">
        <f t="shared" si="4"/>
        <v>-16.981132075471699</v>
      </c>
    </row>
    <row r="114" spans="1:8" ht="18" customHeight="1" outlineLevel="1">
      <c r="A114" s="54" t="s">
        <v>208</v>
      </c>
      <c r="B114" s="34">
        <f t="shared" si="5"/>
        <v>22731</v>
      </c>
      <c r="C114" s="34">
        <v>729</v>
      </c>
      <c r="D114" s="34">
        <v>176</v>
      </c>
      <c r="E114" s="34">
        <v>21826</v>
      </c>
      <c r="F114" s="34">
        <v>17202</v>
      </c>
      <c r="G114" s="34">
        <f t="shared" si="6"/>
        <v>5529</v>
      </c>
      <c r="H114" s="53">
        <f t="shared" si="4"/>
        <v>32.14161144053017</v>
      </c>
    </row>
    <row r="115" spans="1:8" ht="18" customHeight="1">
      <c r="A115" s="56" t="s">
        <v>33</v>
      </c>
      <c r="B115" s="34">
        <f>SUM(B116:B117)</f>
        <v>618</v>
      </c>
      <c r="C115" s="34">
        <f>SUM(C116:C117)</f>
        <v>482</v>
      </c>
      <c r="D115" s="34">
        <f>SUM(D116:D117)</f>
        <v>106</v>
      </c>
      <c r="E115" s="34">
        <f>SUM(E116:E117)</f>
        <v>30</v>
      </c>
      <c r="F115" s="34">
        <f>SUM(F116:F117)</f>
        <v>815</v>
      </c>
      <c r="G115" s="34">
        <f t="shared" si="6"/>
        <v>-197</v>
      </c>
      <c r="H115" s="53">
        <f t="shared" si="4"/>
        <v>-24.171779141104295</v>
      </c>
    </row>
    <row r="116" spans="1:8" ht="18" customHeight="1" outlineLevel="1">
      <c r="A116" s="54" t="s">
        <v>209</v>
      </c>
      <c r="B116" s="34">
        <f t="shared" si="5"/>
        <v>618</v>
      </c>
      <c r="C116" s="34">
        <v>482</v>
      </c>
      <c r="D116" s="34">
        <v>106</v>
      </c>
      <c r="E116" s="34">
        <v>30</v>
      </c>
      <c r="F116" s="34">
        <v>815</v>
      </c>
      <c r="G116" s="34">
        <f t="shared" si="6"/>
        <v>-197</v>
      </c>
      <c r="H116" s="53">
        <f t="shared" si="4"/>
        <v>-24.171779141104295</v>
      </c>
    </row>
    <row r="117" spans="1:8" ht="18" customHeight="1" outlineLevel="1">
      <c r="A117" s="54" t="s">
        <v>210</v>
      </c>
      <c r="B117" s="34">
        <f t="shared" si="5"/>
        <v>0</v>
      </c>
      <c r="C117" s="34"/>
      <c r="D117" s="34"/>
      <c r="E117" s="34"/>
      <c r="F117" s="34">
        <v>0</v>
      </c>
      <c r="G117" s="34">
        <f t="shared" si="6"/>
        <v>0</v>
      </c>
      <c r="H117" s="53">
        <f t="shared" si="4"/>
        <v>0</v>
      </c>
    </row>
    <row r="118" spans="1:8" ht="18" customHeight="1">
      <c r="A118" s="56" t="s">
        <v>35</v>
      </c>
      <c r="B118" s="34">
        <f>SUM(B119:B120)</f>
        <v>8120</v>
      </c>
      <c r="C118" s="34">
        <f>SUM(C119:C120)</f>
        <v>6182</v>
      </c>
      <c r="D118" s="34">
        <f>SUM(D119:D120)</f>
        <v>1139</v>
      </c>
      <c r="E118" s="34">
        <f>SUM(E119:E120)</f>
        <v>799</v>
      </c>
      <c r="F118" s="34">
        <f>SUM(F119:F120)</f>
        <v>5743</v>
      </c>
      <c r="G118" s="34">
        <f t="shared" si="6"/>
        <v>2377</v>
      </c>
      <c r="H118" s="53">
        <f t="shared" si="4"/>
        <v>41.38951767368971</v>
      </c>
    </row>
    <row r="119" spans="1:8" ht="18" customHeight="1" outlineLevel="1">
      <c r="A119" s="54" t="s">
        <v>211</v>
      </c>
      <c r="B119" s="34">
        <f t="shared" si="5"/>
        <v>7723</v>
      </c>
      <c r="C119" s="34">
        <v>5824</v>
      </c>
      <c r="D119" s="34">
        <v>1131</v>
      </c>
      <c r="E119" s="34">
        <v>768</v>
      </c>
      <c r="F119" s="34">
        <v>5294</v>
      </c>
      <c r="G119" s="34">
        <f t="shared" si="6"/>
        <v>2429</v>
      </c>
      <c r="H119" s="53">
        <f t="shared" si="4"/>
        <v>45.882130714015865</v>
      </c>
    </row>
    <row r="120" spans="1:8" ht="18" customHeight="1" outlineLevel="1">
      <c r="A120" s="54" t="s">
        <v>212</v>
      </c>
      <c r="B120" s="34">
        <f t="shared" si="5"/>
        <v>397</v>
      </c>
      <c r="C120" s="34">
        <v>358</v>
      </c>
      <c r="D120" s="34">
        <v>8</v>
      </c>
      <c r="E120" s="34">
        <v>31</v>
      </c>
      <c r="F120" s="34">
        <v>449</v>
      </c>
      <c r="G120" s="34">
        <f t="shared" si="6"/>
        <v>-52</v>
      </c>
      <c r="H120" s="53">
        <f t="shared" si="4"/>
        <v>-11.581291759465479</v>
      </c>
    </row>
    <row r="121" spans="1:8" ht="18" customHeight="1">
      <c r="A121" s="56" t="s">
        <v>37</v>
      </c>
      <c r="B121" s="57">
        <f>SUM(B122:B124)</f>
        <v>28576</v>
      </c>
      <c r="C121" s="57">
        <f>SUM(C122:C124)</f>
        <v>10800</v>
      </c>
      <c r="D121" s="57">
        <f>SUM(D122:D124)</f>
        <v>0</v>
      </c>
      <c r="E121" s="57">
        <f>SUM(E122:E124)</f>
        <v>17776</v>
      </c>
      <c r="F121" s="57">
        <f>SUM(F122:F124)</f>
        <v>36828</v>
      </c>
      <c r="G121" s="34">
        <f t="shared" si="6"/>
        <v>-8252</v>
      </c>
      <c r="H121" s="53">
        <f t="shared" si="4"/>
        <v>-22.406864342348211</v>
      </c>
    </row>
    <row r="122" spans="1:8" ht="18" customHeight="1" outlineLevel="1">
      <c r="A122" s="54" t="s">
        <v>213</v>
      </c>
      <c r="B122" s="34">
        <f t="shared" si="5"/>
        <v>7500</v>
      </c>
      <c r="C122" s="57"/>
      <c r="D122" s="57"/>
      <c r="E122" s="34">
        <v>7500</v>
      </c>
      <c r="F122" s="34">
        <v>6640</v>
      </c>
      <c r="G122" s="34">
        <f t="shared" si="6"/>
        <v>860</v>
      </c>
      <c r="H122" s="53">
        <f t="shared" si="4"/>
        <v>12.951807228915662</v>
      </c>
    </row>
    <row r="123" spans="1:8" ht="18" customHeight="1" outlineLevel="1">
      <c r="A123" s="54" t="s">
        <v>214</v>
      </c>
      <c r="B123" s="34">
        <f t="shared" si="5"/>
        <v>10800</v>
      </c>
      <c r="C123" s="34">
        <v>10800</v>
      </c>
      <c r="D123" s="57"/>
      <c r="E123" s="57"/>
      <c r="F123" s="34">
        <v>9813</v>
      </c>
      <c r="G123" s="34">
        <f t="shared" si="6"/>
        <v>987</v>
      </c>
      <c r="H123" s="53">
        <f t="shared" si="4"/>
        <v>10.058086212167533</v>
      </c>
    </row>
    <row r="124" spans="1:8" ht="18" customHeight="1" outlineLevel="1">
      <c r="A124" s="54" t="s">
        <v>215</v>
      </c>
      <c r="B124" s="34">
        <f t="shared" si="5"/>
        <v>10276</v>
      </c>
      <c r="C124" s="57"/>
      <c r="D124" s="57"/>
      <c r="E124" s="34">
        <v>10276</v>
      </c>
      <c r="F124" s="34">
        <v>20375</v>
      </c>
      <c r="G124" s="34">
        <f t="shared" si="6"/>
        <v>-10099</v>
      </c>
      <c r="H124" s="53">
        <f t="shared" si="4"/>
        <v>-49.565644171779141</v>
      </c>
    </row>
    <row r="125" spans="1:8" ht="18" customHeight="1">
      <c r="A125" s="56" t="s">
        <v>39</v>
      </c>
      <c r="B125" s="34">
        <f>SUM(B126)</f>
        <v>34</v>
      </c>
      <c r="C125" s="34">
        <f>SUM(C126)</f>
        <v>0</v>
      </c>
      <c r="D125" s="34">
        <f>SUM(D126)</f>
        <v>0</v>
      </c>
      <c r="E125" s="34">
        <f>SUM(E126)</f>
        <v>34</v>
      </c>
      <c r="F125" s="34">
        <f>SUM(F126)</f>
        <v>234</v>
      </c>
      <c r="G125" s="34">
        <f t="shared" si="6"/>
        <v>-200</v>
      </c>
      <c r="H125" s="53">
        <f t="shared" si="4"/>
        <v>-85.470085470085465</v>
      </c>
    </row>
    <row r="126" spans="1:8" ht="18" customHeight="1" outlineLevel="1">
      <c r="A126" s="54" t="s">
        <v>216</v>
      </c>
      <c r="B126" s="34">
        <f t="shared" si="5"/>
        <v>34</v>
      </c>
      <c r="C126" s="34"/>
      <c r="D126" s="34"/>
      <c r="E126" s="34">
        <v>34</v>
      </c>
      <c r="F126" s="34">
        <v>234</v>
      </c>
      <c r="G126" s="34">
        <f t="shared" si="6"/>
        <v>-200</v>
      </c>
      <c r="H126" s="53">
        <f t="shared" si="4"/>
        <v>-85.470085470085465</v>
      </c>
    </row>
    <row r="127" spans="1:8" ht="18" customHeight="1">
      <c r="A127" s="52" t="s">
        <v>41</v>
      </c>
      <c r="B127" s="34">
        <f>SUM(B128:B130)</f>
        <v>3735</v>
      </c>
      <c r="C127" s="34">
        <f>SUM(C128:C130)</f>
        <v>1071</v>
      </c>
      <c r="D127" s="34">
        <f>SUM(D128:D130)</f>
        <v>237</v>
      </c>
      <c r="E127" s="34">
        <f>SUM(E128:E130)</f>
        <v>2427</v>
      </c>
      <c r="F127" s="34">
        <f>SUM(F128:F130)</f>
        <v>3509</v>
      </c>
      <c r="G127" s="34">
        <f t="shared" si="6"/>
        <v>226</v>
      </c>
      <c r="H127" s="53">
        <f t="shared" si="4"/>
        <v>6.4405813622114563</v>
      </c>
    </row>
    <row r="128" spans="1:8" ht="18" customHeight="1" outlineLevel="1">
      <c r="A128" s="54" t="s">
        <v>217</v>
      </c>
      <c r="B128" s="34">
        <f t="shared" si="5"/>
        <v>1785</v>
      </c>
      <c r="C128" s="34">
        <v>1010</v>
      </c>
      <c r="D128" s="34">
        <v>222</v>
      </c>
      <c r="E128" s="34">
        <v>553</v>
      </c>
      <c r="F128" s="34">
        <v>1539</v>
      </c>
      <c r="G128" s="34">
        <f t="shared" si="6"/>
        <v>246</v>
      </c>
      <c r="H128" s="53">
        <f t="shared" si="4"/>
        <v>15.984405458089668</v>
      </c>
    </row>
    <row r="129" spans="1:8" ht="18" customHeight="1" outlineLevel="1">
      <c r="A129" s="54" t="s">
        <v>218</v>
      </c>
      <c r="B129" s="34">
        <f t="shared" si="5"/>
        <v>1853</v>
      </c>
      <c r="C129" s="34"/>
      <c r="D129" s="34"/>
      <c r="E129" s="34">
        <v>1853</v>
      </c>
      <c r="F129" s="34">
        <v>1875</v>
      </c>
      <c r="G129" s="34">
        <f t="shared" si="6"/>
        <v>-22</v>
      </c>
      <c r="H129" s="53">
        <f t="shared" si="4"/>
        <v>-1.1733333333333333</v>
      </c>
    </row>
    <row r="130" spans="1:8" ht="18" customHeight="1" outlineLevel="1">
      <c r="A130" s="54" t="s">
        <v>219</v>
      </c>
      <c r="B130" s="34">
        <f t="shared" si="5"/>
        <v>97</v>
      </c>
      <c r="C130" s="34">
        <v>61</v>
      </c>
      <c r="D130" s="34">
        <v>15</v>
      </c>
      <c r="E130" s="34">
        <v>21</v>
      </c>
      <c r="F130" s="34">
        <v>95</v>
      </c>
      <c r="G130" s="34">
        <f t="shared" si="6"/>
        <v>2</v>
      </c>
      <c r="H130" s="53">
        <f t="shared" si="4"/>
        <v>2.1052631578947367</v>
      </c>
    </row>
    <row r="131" spans="1:8" ht="18" customHeight="1">
      <c r="A131" s="56" t="s">
        <v>220</v>
      </c>
      <c r="B131" s="34">
        <f t="shared" si="5"/>
        <v>6000</v>
      </c>
      <c r="C131" s="34"/>
      <c r="D131" s="34"/>
      <c r="E131" s="34">
        <v>6000</v>
      </c>
      <c r="F131" s="34">
        <v>12000</v>
      </c>
      <c r="G131" s="34">
        <f t="shared" si="6"/>
        <v>-6000</v>
      </c>
      <c r="H131" s="53">
        <f t="shared" si="4"/>
        <v>-50</v>
      </c>
    </row>
    <row r="132" spans="1:8" ht="18" customHeight="1">
      <c r="A132" s="56" t="s">
        <v>221</v>
      </c>
      <c r="B132" s="34">
        <f t="shared" si="5"/>
        <v>24000</v>
      </c>
      <c r="C132" s="34"/>
      <c r="D132" s="34"/>
      <c r="E132" s="34">
        <v>24000</v>
      </c>
      <c r="F132" s="34">
        <v>50000</v>
      </c>
      <c r="G132" s="34">
        <f t="shared" si="6"/>
        <v>-26000</v>
      </c>
      <c r="H132" s="53">
        <f t="shared" si="4"/>
        <v>-52</v>
      </c>
    </row>
    <row r="133" spans="1:8" ht="18" customHeight="1">
      <c r="A133" s="52" t="s">
        <v>222</v>
      </c>
      <c r="B133" s="34">
        <f>SUM(B134:B135)</f>
        <v>54730</v>
      </c>
      <c r="C133" s="34">
        <f>SUM(C134:C135)</f>
        <v>16124</v>
      </c>
      <c r="D133" s="34">
        <f>SUM(D134:D135)</f>
        <v>4042</v>
      </c>
      <c r="E133" s="34">
        <f>SUM(E134:E135)</f>
        <v>34564</v>
      </c>
      <c r="F133" s="34">
        <f>SUM(F134:F135)</f>
        <v>55333</v>
      </c>
      <c r="G133" s="34">
        <f t="shared" si="6"/>
        <v>-603</v>
      </c>
      <c r="H133" s="53">
        <f t="shared" si="4"/>
        <v>-1.0897656009975962</v>
      </c>
    </row>
    <row r="134" spans="1:8" ht="18" customHeight="1" outlineLevel="1">
      <c r="A134" s="54" t="s">
        <v>223</v>
      </c>
      <c r="B134" s="34">
        <f t="shared" si="5"/>
        <v>30000</v>
      </c>
      <c r="C134" s="34"/>
      <c r="D134" s="34"/>
      <c r="E134" s="34">
        <v>30000</v>
      </c>
      <c r="F134" s="34">
        <v>49750</v>
      </c>
      <c r="G134" s="34">
        <f t="shared" si="6"/>
        <v>-19750</v>
      </c>
      <c r="H134" s="53">
        <f>IF(F134&lt;&gt;0,G134/F134*100,0)</f>
        <v>-39.698492462311556</v>
      </c>
    </row>
    <row r="135" spans="1:8" ht="18" customHeight="1" outlineLevel="1">
      <c r="A135" s="54" t="s">
        <v>224</v>
      </c>
      <c r="B135" s="34">
        <f t="shared" si="5"/>
        <v>24730</v>
      </c>
      <c r="C135" s="34">
        <v>16124</v>
      </c>
      <c r="D135" s="34">
        <v>4042</v>
      </c>
      <c r="E135" s="34">
        <v>4564</v>
      </c>
      <c r="F135" s="34">
        <v>5583</v>
      </c>
      <c r="G135" s="34">
        <f t="shared" si="6"/>
        <v>19147</v>
      </c>
      <c r="H135" s="53">
        <f>IF(F135&lt;&gt;0,G135/F135*100,0)</f>
        <v>342.95181801898622</v>
      </c>
    </row>
    <row r="136" spans="1:8" ht="18" customHeight="1">
      <c r="A136" s="58" t="s">
        <v>49</v>
      </c>
      <c r="B136" s="34">
        <f>SUM(B6,B31,B40,B49,B54,B61,B77,B87,B92,B98,B107,B110,B115,B118,B121,B125,B127,B131,B132,B133)</f>
        <v>587626</v>
      </c>
      <c r="C136" s="34">
        <f>SUM(C6,C31,C40,C49,C54,C61,C77,C87,C92,C98,C107,C110,C115,C118,C121,C125,C127,C131,C132,C133)</f>
        <v>224400</v>
      </c>
      <c r="D136" s="34">
        <f>SUM(D6,D31,D40,D49,D54,D61,D77,D87,D92,D98,D107,D110,D115,D118,D121,D125,D127,D131,D132,D133)</f>
        <v>31211</v>
      </c>
      <c r="E136" s="34">
        <f>SUM(E6,E31,E40,E49,E54,E61,E77,E87,E92,E98,E107,E110,E115,E118,E121,E125,E127,E131,E132,E133)</f>
        <v>332015</v>
      </c>
      <c r="F136" s="34">
        <v>626956</v>
      </c>
      <c r="G136" s="34">
        <f>B136-F136</f>
        <v>-39330</v>
      </c>
      <c r="H136" s="53">
        <f>IF(F136&lt;&gt;0,G136/F136*100,0)</f>
        <v>-6.2731674950076242</v>
      </c>
    </row>
    <row r="137" spans="1:8" ht="18" customHeight="1"/>
    <row r="138" spans="1:8" ht="18" customHeight="1"/>
    <row r="139" spans="1:8" ht="18" customHeight="1"/>
    <row r="140" spans="1:8" ht="18" customHeight="1"/>
    <row r="141" spans="1:8" ht="18" customHeight="1"/>
    <row r="142" spans="1:8" ht="18" customHeight="1"/>
    <row r="143" spans="1:8" ht="18" customHeight="1"/>
    <row r="144" spans="1:8" ht="18" customHeight="1"/>
    <row r="145" ht="18" customHeight="1"/>
    <row r="146" ht="18" customHeight="1"/>
  </sheetData>
  <mergeCells count="8">
    <mergeCell ref="A1:H1"/>
    <mergeCell ref="A3:A5"/>
    <mergeCell ref="B3:E3"/>
    <mergeCell ref="F3:F5"/>
    <mergeCell ref="G3:G5"/>
    <mergeCell ref="H3:H5"/>
    <mergeCell ref="B4:B5"/>
    <mergeCell ref="C4:E4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firstPageNumber="5" orientation="landscape" blackAndWhite="1" useFirstPageNumber="1" r:id="rId1"/>
  <headerFooter>
    <oddFooter>第 &amp;P 页</oddFooter>
  </headerFooter>
  <ignoredErrors>
    <ignoredError sqref="B6:B30 B32:B39 B41:B48 B50:B53 B55:B60 B62:B76 B78:B86 B88:B91 B93:B97 B99:B106 B108:B109 B111:B114 B116:B117 B119:B120 B122:B124 E127:F127 F133 B134:B135 B128:B132 B126" formulaRange="1"/>
    <ignoredError sqref="B31 B40 B49 B54 B61 B77 B87 B92 B98 B107 B110 B115 B118 B121 B133 B127 B12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SheetLayoutView="100" workbookViewId="0">
      <selection activeCell="I26" sqref="I26"/>
    </sheetView>
  </sheetViews>
  <sheetFormatPr defaultColWidth="8.75" defaultRowHeight="14.25"/>
  <cols>
    <col min="1" max="1" width="40.625" style="60" customWidth="1"/>
    <col min="2" max="5" width="18.625" style="60" customWidth="1"/>
    <col min="6" max="256" width="8.75" style="60"/>
    <col min="257" max="257" width="33.625" style="60" customWidth="1"/>
    <col min="258" max="258" width="19" style="60" customWidth="1"/>
    <col min="259" max="259" width="20.625" style="60" customWidth="1"/>
    <col min="260" max="260" width="24.375" style="60" customWidth="1"/>
    <col min="261" max="261" width="33.25" style="60" customWidth="1"/>
    <col min="262" max="512" width="8.75" style="60"/>
    <col min="513" max="513" width="33.625" style="60" customWidth="1"/>
    <col min="514" max="514" width="19" style="60" customWidth="1"/>
    <col min="515" max="515" width="20.625" style="60" customWidth="1"/>
    <col min="516" max="516" width="24.375" style="60" customWidth="1"/>
    <col min="517" max="517" width="33.25" style="60" customWidth="1"/>
    <col min="518" max="768" width="8.75" style="60"/>
    <col min="769" max="769" width="33.625" style="60" customWidth="1"/>
    <col min="770" max="770" width="19" style="60" customWidth="1"/>
    <col min="771" max="771" width="20.625" style="60" customWidth="1"/>
    <col min="772" max="772" width="24.375" style="60" customWidth="1"/>
    <col min="773" max="773" width="33.25" style="60" customWidth="1"/>
    <col min="774" max="1024" width="8.75" style="60"/>
    <col min="1025" max="1025" width="33.625" style="60" customWidth="1"/>
    <col min="1026" max="1026" width="19" style="60" customWidth="1"/>
    <col min="1027" max="1027" width="20.625" style="60" customWidth="1"/>
    <col min="1028" max="1028" width="24.375" style="60" customWidth="1"/>
    <col min="1029" max="1029" width="33.25" style="60" customWidth="1"/>
    <col min="1030" max="1280" width="8.75" style="60"/>
    <col min="1281" max="1281" width="33.625" style="60" customWidth="1"/>
    <col min="1282" max="1282" width="19" style="60" customWidth="1"/>
    <col min="1283" max="1283" width="20.625" style="60" customWidth="1"/>
    <col min="1284" max="1284" width="24.375" style="60" customWidth="1"/>
    <col min="1285" max="1285" width="33.25" style="60" customWidth="1"/>
    <col min="1286" max="1536" width="8.75" style="60"/>
    <col min="1537" max="1537" width="33.625" style="60" customWidth="1"/>
    <col min="1538" max="1538" width="19" style="60" customWidth="1"/>
    <col min="1539" max="1539" width="20.625" style="60" customWidth="1"/>
    <col min="1540" max="1540" width="24.375" style="60" customWidth="1"/>
    <col min="1541" max="1541" width="33.25" style="60" customWidth="1"/>
    <col min="1542" max="1792" width="8.75" style="60"/>
    <col min="1793" max="1793" width="33.625" style="60" customWidth="1"/>
    <col min="1794" max="1794" width="19" style="60" customWidth="1"/>
    <col min="1795" max="1795" width="20.625" style="60" customWidth="1"/>
    <col min="1796" max="1796" width="24.375" style="60" customWidth="1"/>
    <col min="1797" max="1797" width="33.25" style="60" customWidth="1"/>
    <col min="1798" max="2048" width="8.75" style="60"/>
    <col min="2049" max="2049" width="33.625" style="60" customWidth="1"/>
    <col min="2050" max="2050" width="19" style="60" customWidth="1"/>
    <col min="2051" max="2051" width="20.625" style="60" customWidth="1"/>
    <col min="2052" max="2052" width="24.375" style="60" customWidth="1"/>
    <col min="2053" max="2053" width="33.25" style="60" customWidth="1"/>
    <col min="2054" max="2304" width="8.75" style="60"/>
    <col min="2305" max="2305" width="33.625" style="60" customWidth="1"/>
    <col min="2306" max="2306" width="19" style="60" customWidth="1"/>
    <col min="2307" max="2307" width="20.625" style="60" customWidth="1"/>
    <col min="2308" max="2308" width="24.375" style="60" customWidth="1"/>
    <col min="2309" max="2309" width="33.25" style="60" customWidth="1"/>
    <col min="2310" max="2560" width="8.75" style="60"/>
    <col min="2561" max="2561" width="33.625" style="60" customWidth="1"/>
    <col min="2562" max="2562" width="19" style="60" customWidth="1"/>
    <col min="2563" max="2563" width="20.625" style="60" customWidth="1"/>
    <col min="2564" max="2564" width="24.375" style="60" customWidth="1"/>
    <col min="2565" max="2565" width="33.25" style="60" customWidth="1"/>
    <col min="2566" max="2816" width="8.75" style="60"/>
    <col min="2817" max="2817" width="33.625" style="60" customWidth="1"/>
    <col min="2818" max="2818" width="19" style="60" customWidth="1"/>
    <col min="2819" max="2819" width="20.625" style="60" customWidth="1"/>
    <col min="2820" max="2820" width="24.375" style="60" customWidth="1"/>
    <col min="2821" max="2821" width="33.25" style="60" customWidth="1"/>
    <col min="2822" max="3072" width="8.75" style="60"/>
    <col min="3073" max="3073" width="33.625" style="60" customWidth="1"/>
    <col min="3074" max="3074" width="19" style="60" customWidth="1"/>
    <col min="3075" max="3075" width="20.625" style="60" customWidth="1"/>
    <col min="3076" max="3076" width="24.375" style="60" customWidth="1"/>
    <col min="3077" max="3077" width="33.25" style="60" customWidth="1"/>
    <col min="3078" max="3328" width="8.75" style="60"/>
    <col min="3329" max="3329" width="33.625" style="60" customWidth="1"/>
    <col min="3330" max="3330" width="19" style="60" customWidth="1"/>
    <col min="3331" max="3331" width="20.625" style="60" customWidth="1"/>
    <col min="3332" max="3332" width="24.375" style="60" customWidth="1"/>
    <col min="3333" max="3333" width="33.25" style="60" customWidth="1"/>
    <col min="3334" max="3584" width="8.75" style="60"/>
    <col min="3585" max="3585" width="33.625" style="60" customWidth="1"/>
    <col min="3586" max="3586" width="19" style="60" customWidth="1"/>
    <col min="3587" max="3587" width="20.625" style="60" customWidth="1"/>
    <col min="3588" max="3588" width="24.375" style="60" customWidth="1"/>
    <col min="3589" max="3589" width="33.25" style="60" customWidth="1"/>
    <col min="3590" max="3840" width="8.75" style="60"/>
    <col min="3841" max="3841" width="33.625" style="60" customWidth="1"/>
    <col min="3842" max="3842" width="19" style="60" customWidth="1"/>
    <col min="3843" max="3843" width="20.625" style="60" customWidth="1"/>
    <col min="3844" max="3844" width="24.375" style="60" customWidth="1"/>
    <col min="3845" max="3845" width="33.25" style="60" customWidth="1"/>
    <col min="3846" max="4096" width="8.75" style="60"/>
    <col min="4097" max="4097" width="33.625" style="60" customWidth="1"/>
    <col min="4098" max="4098" width="19" style="60" customWidth="1"/>
    <col min="4099" max="4099" width="20.625" style="60" customWidth="1"/>
    <col min="4100" max="4100" width="24.375" style="60" customWidth="1"/>
    <col min="4101" max="4101" width="33.25" style="60" customWidth="1"/>
    <col min="4102" max="4352" width="8.75" style="60"/>
    <col min="4353" max="4353" width="33.625" style="60" customWidth="1"/>
    <col min="4354" max="4354" width="19" style="60" customWidth="1"/>
    <col min="4355" max="4355" width="20.625" style="60" customWidth="1"/>
    <col min="4356" max="4356" width="24.375" style="60" customWidth="1"/>
    <col min="4357" max="4357" width="33.25" style="60" customWidth="1"/>
    <col min="4358" max="4608" width="8.75" style="60"/>
    <col min="4609" max="4609" width="33.625" style="60" customWidth="1"/>
    <col min="4610" max="4610" width="19" style="60" customWidth="1"/>
    <col min="4611" max="4611" width="20.625" style="60" customWidth="1"/>
    <col min="4612" max="4612" width="24.375" style="60" customWidth="1"/>
    <col min="4613" max="4613" width="33.25" style="60" customWidth="1"/>
    <col min="4614" max="4864" width="8.75" style="60"/>
    <col min="4865" max="4865" width="33.625" style="60" customWidth="1"/>
    <col min="4866" max="4866" width="19" style="60" customWidth="1"/>
    <col min="4867" max="4867" width="20.625" style="60" customWidth="1"/>
    <col min="4868" max="4868" width="24.375" style="60" customWidth="1"/>
    <col min="4869" max="4869" width="33.25" style="60" customWidth="1"/>
    <col min="4870" max="5120" width="8.75" style="60"/>
    <col min="5121" max="5121" width="33.625" style="60" customWidth="1"/>
    <col min="5122" max="5122" width="19" style="60" customWidth="1"/>
    <col min="5123" max="5123" width="20.625" style="60" customWidth="1"/>
    <col min="5124" max="5124" width="24.375" style="60" customWidth="1"/>
    <col min="5125" max="5125" width="33.25" style="60" customWidth="1"/>
    <col min="5126" max="5376" width="8.75" style="60"/>
    <col min="5377" max="5377" width="33.625" style="60" customWidth="1"/>
    <col min="5378" max="5378" width="19" style="60" customWidth="1"/>
    <col min="5379" max="5379" width="20.625" style="60" customWidth="1"/>
    <col min="5380" max="5380" width="24.375" style="60" customWidth="1"/>
    <col min="5381" max="5381" width="33.25" style="60" customWidth="1"/>
    <col min="5382" max="5632" width="8.75" style="60"/>
    <col min="5633" max="5633" width="33.625" style="60" customWidth="1"/>
    <col min="5634" max="5634" width="19" style="60" customWidth="1"/>
    <col min="5635" max="5635" width="20.625" style="60" customWidth="1"/>
    <col min="5636" max="5636" width="24.375" style="60" customWidth="1"/>
    <col min="5637" max="5637" width="33.25" style="60" customWidth="1"/>
    <col min="5638" max="5888" width="8.75" style="60"/>
    <col min="5889" max="5889" width="33.625" style="60" customWidth="1"/>
    <col min="5890" max="5890" width="19" style="60" customWidth="1"/>
    <col min="5891" max="5891" width="20.625" style="60" customWidth="1"/>
    <col min="5892" max="5892" width="24.375" style="60" customWidth="1"/>
    <col min="5893" max="5893" width="33.25" style="60" customWidth="1"/>
    <col min="5894" max="6144" width="8.75" style="60"/>
    <col min="6145" max="6145" width="33.625" style="60" customWidth="1"/>
    <col min="6146" max="6146" width="19" style="60" customWidth="1"/>
    <col min="6147" max="6147" width="20.625" style="60" customWidth="1"/>
    <col min="6148" max="6148" width="24.375" style="60" customWidth="1"/>
    <col min="6149" max="6149" width="33.25" style="60" customWidth="1"/>
    <col min="6150" max="6400" width="8.75" style="60"/>
    <col min="6401" max="6401" width="33.625" style="60" customWidth="1"/>
    <col min="6402" max="6402" width="19" style="60" customWidth="1"/>
    <col min="6403" max="6403" width="20.625" style="60" customWidth="1"/>
    <col min="6404" max="6404" width="24.375" style="60" customWidth="1"/>
    <col min="6405" max="6405" width="33.25" style="60" customWidth="1"/>
    <col min="6406" max="6656" width="8.75" style="60"/>
    <col min="6657" max="6657" width="33.625" style="60" customWidth="1"/>
    <col min="6658" max="6658" width="19" style="60" customWidth="1"/>
    <col min="6659" max="6659" width="20.625" style="60" customWidth="1"/>
    <col min="6660" max="6660" width="24.375" style="60" customWidth="1"/>
    <col min="6661" max="6661" width="33.25" style="60" customWidth="1"/>
    <col min="6662" max="6912" width="8.75" style="60"/>
    <col min="6913" max="6913" width="33.625" style="60" customWidth="1"/>
    <col min="6914" max="6914" width="19" style="60" customWidth="1"/>
    <col min="6915" max="6915" width="20.625" style="60" customWidth="1"/>
    <col min="6916" max="6916" width="24.375" style="60" customWidth="1"/>
    <col min="6917" max="6917" width="33.25" style="60" customWidth="1"/>
    <col min="6918" max="7168" width="8.75" style="60"/>
    <col min="7169" max="7169" width="33.625" style="60" customWidth="1"/>
    <col min="7170" max="7170" width="19" style="60" customWidth="1"/>
    <col min="7171" max="7171" width="20.625" style="60" customWidth="1"/>
    <col min="7172" max="7172" width="24.375" style="60" customWidth="1"/>
    <col min="7173" max="7173" width="33.25" style="60" customWidth="1"/>
    <col min="7174" max="7424" width="8.75" style="60"/>
    <col min="7425" max="7425" width="33.625" style="60" customWidth="1"/>
    <col min="7426" max="7426" width="19" style="60" customWidth="1"/>
    <col min="7427" max="7427" width="20.625" style="60" customWidth="1"/>
    <col min="7428" max="7428" width="24.375" style="60" customWidth="1"/>
    <col min="7429" max="7429" width="33.25" style="60" customWidth="1"/>
    <col min="7430" max="7680" width="8.75" style="60"/>
    <col min="7681" max="7681" width="33.625" style="60" customWidth="1"/>
    <col min="7682" max="7682" width="19" style="60" customWidth="1"/>
    <col min="7683" max="7683" width="20.625" style="60" customWidth="1"/>
    <col min="7684" max="7684" width="24.375" style="60" customWidth="1"/>
    <col min="7685" max="7685" width="33.25" style="60" customWidth="1"/>
    <col min="7686" max="7936" width="8.75" style="60"/>
    <col min="7937" max="7937" width="33.625" style="60" customWidth="1"/>
    <col min="7938" max="7938" width="19" style="60" customWidth="1"/>
    <col min="7939" max="7939" width="20.625" style="60" customWidth="1"/>
    <col min="7940" max="7940" width="24.375" style="60" customWidth="1"/>
    <col min="7941" max="7941" width="33.25" style="60" customWidth="1"/>
    <col min="7942" max="8192" width="8.75" style="60"/>
    <col min="8193" max="8193" width="33.625" style="60" customWidth="1"/>
    <col min="8194" max="8194" width="19" style="60" customWidth="1"/>
    <col min="8195" max="8195" width="20.625" style="60" customWidth="1"/>
    <col min="8196" max="8196" width="24.375" style="60" customWidth="1"/>
    <col min="8197" max="8197" width="33.25" style="60" customWidth="1"/>
    <col min="8198" max="8448" width="8.75" style="60"/>
    <col min="8449" max="8449" width="33.625" style="60" customWidth="1"/>
    <col min="8450" max="8450" width="19" style="60" customWidth="1"/>
    <col min="8451" max="8451" width="20.625" style="60" customWidth="1"/>
    <col min="8452" max="8452" width="24.375" style="60" customWidth="1"/>
    <col min="8453" max="8453" width="33.25" style="60" customWidth="1"/>
    <col min="8454" max="8704" width="8.75" style="60"/>
    <col min="8705" max="8705" width="33.625" style="60" customWidth="1"/>
    <col min="8706" max="8706" width="19" style="60" customWidth="1"/>
    <col min="8707" max="8707" width="20.625" style="60" customWidth="1"/>
    <col min="8708" max="8708" width="24.375" style="60" customWidth="1"/>
    <col min="8709" max="8709" width="33.25" style="60" customWidth="1"/>
    <col min="8710" max="8960" width="8.75" style="60"/>
    <col min="8961" max="8961" width="33.625" style="60" customWidth="1"/>
    <col min="8962" max="8962" width="19" style="60" customWidth="1"/>
    <col min="8963" max="8963" width="20.625" style="60" customWidth="1"/>
    <col min="8964" max="8964" width="24.375" style="60" customWidth="1"/>
    <col min="8965" max="8965" width="33.25" style="60" customWidth="1"/>
    <col min="8966" max="9216" width="8.75" style="60"/>
    <col min="9217" max="9217" width="33.625" style="60" customWidth="1"/>
    <col min="9218" max="9218" width="19" style="60" customWidth="1"/>
    <col min="9219" max="9219" width="20.625" style="60" customWidth="1"/>
    <col min="9220" max="9220" width="24.375" style="60" customWidth="1"/>
    <col min="9221" max="9221" width="33.25" style="60" customWidth="1"/>
    <col min="9222" max="9472" width="8.75" style="60"/>
    <col min="9473" max="9473" width="33.625" style="60" customWidth="1"/>
    <col min="9474" max="9474" width="19" style="60" customWidth="1"/>
    <col min="9475" max="9475" width="20.625" style="60" customWidth="1"/>
    <col min="9476" max="9476" width="24.375" style="60" customWidth="1"/>
    <col min="9477" max="9477" width="33.25" style="60" customWidth="1"/>
    <col min="9478" max="9728" width="8.75" style="60"/>
    <col min="9729" max="9729" width="33.625" style="60" customWidth="1"/>
    <col min="9730" max="9730" width="19" style="60" customWidth="1"/>
    <col min="9731" max="9731" width="20.625" style="60" customWidth="1"/>
    <col min="9732" max="9732" width="24.375" style="60" customWidth="1"/>
    <col min="9733" max="9733" width="33.25" style="60" customWidth="1"/>
    <col min="9734" max="9984" width="8.75" style="60"/>
    <col min="9985" max="9985" width="33.625" style="60" customWidth="1"/>
    <col min="9986" max="9986" width="19" style="60" customWidth="1"/>
    <col min="9987" max="9987" width="20.625" style="60" customWidth="1"/>
    <col min="9988" max="9988" width="24.375" style="60" customWidth="1"/>
    <col min="9989" max="9989" width="33.25" style="60" customWidth="1"/>
    <col min="9990" max="10240" width="8.75" style="60"/>
    <col min="10241" max="10241" width="33.625" style="60" customWidth="1"/>
    <col min="10242" max="10242" width="19" style="60" customWidth="1"/>
    <col min="10243" max="10243" width="20.625" style="60" customWidth="1"/>
    <col min="10244" max="10244" width="24.375" style="60" customWidth="1"/>
    <col min="10245" max="10245" width="33.25" style="60" customWidth="1"/>
    <col min="10246" max="10496" width="8.75" style="60"/>
    <col min="10497" max="10497" width="33.625" style="60" customWidth="1"/>
    <col min="10498" max="10498" width="19" style="60" customWidth="1"/>
    <col min="10499" max="10499" width="20.625" style="60" customWidth="1"/>
    <col min="10500" max="10500" width="24.375" style="60" customWidth="1"/>
    <col min="10501" max="10501" width="33.25" style="60" customWidth="1"/>
    <col min="10502" max="10752" width="8.75" style="60"/>
    <col min="10753" max="10753" width="33.625" style="60" customWidth="1"/>
    <col min="10754" max="10754" width="19" style="60" customWidth="1"/>
    <col min="10755" max="10755" width="20.625" style="60" customWidth="1"/>
    <col min="10756" max="10756" width="24.375" style="60" customWidth="1"/>
    <col min="10757" max="10757" width="33.25" style="60" customWidth="1"/>
    <col min="10758" max="11008" width="8.75" style="60"/>
    <col min="11009" max="11009" width="33.625" style="60" customWidth="1"/>
    <col min="11010" max="11010" width="19" style="60" customWidth="1"/>
    <col min="11011" max="11011" width="20.625" style="60" customWidth="1"/>
    <col min="11012" max="11012" width="24.375" style="60" customWidth="1"/>
    <col min="11013" max="11013" width="33.25" style="60" customWidth="1"/>
    <col min="11014" max="11264" width="8.75" style="60"/>
    <col min="11265" max="11265" width="33.625" style="60" customWidth="1"/>
    <col min="11266" max="11266" width="19" style="60" customWidth="1"/>
    <col min="11267" max="11267" width="20.625" style="60" customWidth="1"/>
    <col min="11268" max="11268" width="24.375" style="60" customWidth="1"/>
    <col min="11269" max="11269" width="33.25" style="60" customWidth="1"/>
    <col min="11270" max="11520" width="8.75" style="60"/>
    <col min="11521" max="11521" width="33.625" style="60" customWidth="1"/>
    <col min="11522" max="11522" width="19" style="60" customWidth="1"/>
    <col min="11523" max="11523" width="20.625" style="60" customWidth="1"/>
    <col min="11524" max="11524" width="24.375" style="60" customWidth="1"/>
    <col min="11525" max="11525" width="33.25" style="60" customWidth="1"/>
    <col min="11526" max="11776" width="8.75" style="60"/>
    <col min="11777" max="11777" width="33.625" style="60" customWidth="1"/>
    <col min="11778" max="11778" width="19" style="60" customWidth="1"/>
    <col min="11779" max="11779" width="20.625" style="60" customWidth="1"/>
    <col min="11780" max="11780" width="24.375" style="60" customWidth="1"/>
    <col min="11781" max="11781" width="33.25" style="60" customWidth="1"/>
    <col min="11782" max="12032" width="8.75" style="60"/>
    <col min="12033" max="12033" width="33.625" style="60" customWidth="1"/>
    <col min="12034" max="12034" width="19" style="60" customWidth="1"/>
    <col min="12035" max="12035" width="20.625" style="60" customWidth="1"/>
    <col min="12036" max="12036" width="24.375" style="60" customWidth="1"/>
    <col min="12037" max="12037" width="33.25" style="60" customWidth="1"/>
    <col min="12038" max="12288" width="8.75" style="60"/>
    <col min="12289" max="12289" width="33.625" style="60" customWidth="1"/>
    <col min="12290" max="12290" width="19" style="60" customWidth="1"/>
    <col min="12291" max="12291" width="20.625" style="60" customWidth="1"/>
    <col min="12292" max="12292" width="24.375" style="60" customWidth="1"/>
    <col min="12293" max="12293" width="33.25" style="60" customWidth="1"/>
    <col min="12294" max="12544" width="8.75" style="60"/>
    <col min="12545" max="12545" width="33.625" style="60" customWidth="1"/>
    <col min="12546" max="12546" width="19" style="60" customWidth="1"/>
    <col min="12547" max="12547" width="20.625" style="60" customWidth="1"/>
    <col min="12548" max="12548" width="24.375" style="60" customWidth="1"/>
    <col min="12549" max="12549" width="33.25" style="60" customWidth="1"/>
    <col min="12550" max="12800" width="8.75" style="60"/>
    <col min="12801" max="12801" width="33.625" style="60" customWidth="1"/>
    <col min="12802" max="12802" width="19" style="60" customWidth="1"/>
    <col min="12803" max="12803" width="20.625" style="60" customWidth="1"/>
    <col min="12804" max="12804" width="24.375" style="60" customWidth="1"/>
    <col min="12805" max="12805" width="33.25" style="60" customWidth="1"/>
    <col min="12806" max="13056" width="8.75" style="60"/>
    <col min="13057" max="13057" width="33.625" style="60" customWidth="1"/>
    <col min="13058" max="13058" width="19" style="60" customWidth="1"/>
    <col min="13059" max="13059" width="20.625" style="60" customWidth="1"/>
    <col min="13060" max="13060" width="24.375" style="60" customWidth="1"/>
    <col min="13061" max="13061" width="33.25" style="60" customWidth="1"/>
    <col min="13062" max="13312" width="8.75" style="60"/>
    <col min="13313" max="13313" width="33.625" style="60" customWidth="1"/>
    <col min="13314" max="13314" width="19" style="60" customWidth="1"/>
    <col min="13315" max="13315" width="20.625" style="60" customWidth="1"/>
    <col min="13316" max="13316" width="24.375" style="60" customWidth="1"/>
    <col min="13317" max="13317" width="33.25" style="60" customWidth="1"/>
    <col min="13318" max="13568" width="8.75" style="60"/>
    <col min="13569" max="13569" width="33.625" style="60" customWidth="1"/>
    <col min="13570" max="13570" width="19" style="60" customWidth="1"/>
    <col min="13571" max="13571" width="20.625" style="60" customWidth="1"/>
    <col min="13572" max="13572" width="24.375" style="60" customWidth="1"/>
    <col min="13573" max="13573" width="33.25" style="60" customWidth="1"/>
    <col min="13574" max="13824" width="8.75" style="60"/>
    <col min="13825" max="13825" width="33.625" style="60" customWidth="1"/>
    <col min="13826" max="13826" width="19" style="60" customWidth="1"/>
    <col min="13827" max="13827" width="20.625" style="60" customWidth="1"/>
    <col min="13828" max="13828" width="24.375" style="60" customWidth="1"/>
    <col min="13829" max="13829" width="33.25" style="60" customWidth="1"/>
    <col min="13830" max="14080" width="8.75" style="60"/>
    <col min="14081" max="14081" width="33.625" style="60" customWidth="1"/>
    <col min="14082" max="14082" width="19" style="60" customWidth="1"/>
    <col min="14083" max="14083" width="20.625" style="60" customWidth="1"/>
    <col min="14084" max="14084" width="24.375" style="60" customWidth="1"/>
    <col min="14085" max="14085" width="33.25" style="60" customWidth="1"/>
    <col min="14086" max="14336" width="8.75" style="60"/>
    <col min="14337" max="14337" width="33.625" style="60" customWidth="1"/>
    <col min="14338" max="14338" width="19" style="60" customWidth="1"/>
    <col min="14339" max="14339" width="20.625" style="60" customWidth="1"/>
    <col min="14340" max="14340" width="24.375" style="60" customWidth="1"/>
    <col min="14341" max="14341" width="33.25" style="60" customWidth="1"/>
    <col min="14342" max="14592" width="8.75" style="60"/>
    <col min="14593" max="14593" width="33.625" style="60" customWidth="1"/>
    <col min="14594" max="14594" width="19" style="60" customWidth="1"/>
    <col min="14595" max="14595" width="20.625" style="60" customWidth="1"/>
    <col min="14596" max="14596" width="24.375" style="60" customWidth="1"/>
    <col min="14597" max="14597" width="33.25" style="60" customWidth="1"/>
    <col min="14598" max="14848" width="8.75" style="60"/>
    <col min="14849" max="14849" width="33.625" style="60" customWidth="1"/>
    <col min="14850" max="14850" width="19" style="60" customWidth="1"/>
    <col min="14851" max="14851" width="20.625" style="60" customWidth="1"/>
    <col min="14852" max="14852" width="24.375" style="60" customWidth="1"/>
    <col min="14853" max="14853" width="33.25" style="60" customWidth="1"/>
    <col min="14854" max="15104" width="8.75" style="60"/>
    <col min="15105" max="15105" width="33.625" style="60" customWidth="1"/>
    <col min="15106" max="15106" width="19" style="60" customWidth="1"/>
    <col min="15107" max="15107" width="20.625" style="60" customWidth="1"/>
    <col min="15108" max="15108" width="24.375" style="60" customWidth="1"/>
    <col min="15109" max="15109" width="33.25" style="60" customWidth="1"/>
    <col min="15110" max="15360" width="8.75" style="60"/>
    <col min="15361" max="15361" width="33.625" style="60" customWidth="1"/>
    <col min="15362" max="15362" width="19" style="60" customWidth="1"/>
    <col min="15363" max="15363" width="20.625" style="60" customWidth="1"/>
    <col min="15364" max="15364" width="24.375" style="60" customWidth="1"/>
    <col min="15365" max="15365" width="33.25" style="60" customWidth="1"/>
    <col min="15366" max="15616" width="8.75" style="60"/>
    <col min="15617" max="15617" width="33.625" style="60" customWidth="1"/>
    <col min="15618" max="15618" width="19" style="60" customWidth="1"/>
    <col min="15619" max="15619" width="20.625" style="60" customWidth="1"/>
    <col min="15620" max="15620" width="24.375" style="60" customWidth="1"/>
    <col min="15621" max="15621" width="33.25" style="60" customWidth="1"/>
    <col min="15622" max="15872" width="8.75" style="60"/>
    <col min="15873" max="15873" width="33.625" style="60" customWidth="1"/>
    <col min="15874" max="15874" width="19" style="60" customWidth="1"/>
    <col min="15875" max="15875" width="20.625" style="60" customWidth="1"/>
    <col min="15876" max="15876" width="24.375" style="60" customWidth="1"/>
    <col min="15877" max="15877" width="33.25" style="60" customWidth="1"/>
    <col min="15878" max="16128" width="8.75" style="60"/>
    <col min="16129" max="16129" width="33.625" style="60" customWidth="1"/>
    <col min="16130" max="16130" width="19" style="60" customWidth="1"/>
    <col min="16131" max="16131" width="20.625" style="60" customWidth="1"/>
    <col min="16132" max="16132" width="24.375" style="60" customWidth="1"/>
    <col min="16133" max="16133" width="33.25" style="60" customWidth="1"/>
    <col min="16134" max="16384" width="8.75" style="60"/>
  </cols>
  <sheetData>
    <row r="1" spans="1:6" ht="30" customHeight="1">
      <c r="A1" s="122" t="s">
        <v>302</v>
      </c>
      <c r="B1" s="122"/>
      <c r="C1" s="122"/>
      <c r="D1" s="122"/>
      <c r="E1" s="122"/>
    </row>
    <row r="2" spans="1:6" ht="20.100000000000001" customHeight="1">
      <c r="B2" s="123"/>
      <c r="C2" s="123"/>
      <c r="D2" s="123"/>
      <c r="E2" s="61" t="s">
        <v>0</v>
      </c>
      <c r="F2" s="62"/>
    </row>
    <row r="3" spans="1:6" s="64" customFormat="1" ht="16.5" customHeight="1">
      <c r="A3" s="124" t="s">
        <v>225</v>
      </c>
      <c r="B3" s="124" t="s">
        <v>226</v>
      </c>
      <c r="C3" s="124" t="s">
        <v>227</v>
      </c>
      <c r="D3" s="124" t="s">
        <v>228</v>
      </c>
      <c r="E3" s="125" t="s">
        <v>229</v>
      </c>
      <c r="F3" s="63"/>
    </row>
    <row r="4" spans="1:6" s="64" customFormat="1" ht="17.100000000000001" customHeight="1">
      <c r="A4" s="124"/>
      <c r="B4" s="124"/>
      <c r="C4" s="124"/>
      <c r="D4" s="124"/>
      <c r="E4" s="126"/>
      <c r="F4" s="63"/>
    </row>
    <row r="5" spans="1:6" ht="16.5" customHeight="1">
      <c r="A5" s="65" t="s">
        <v>230</v>
      </c>
      <c r="B5" s="66">
        <f>SUM(C5:E5)</f>
        <v>4098</v>
      </c>
      <c r="C5" s="66">
        <v>598</v>
      </c>
      <c r="D5" s="66">
        <v>3500</v>
      </c>
      <c r="E5" s="67">
        <v>0</v>
      </c>
      <c r="F5" s="62"/>
    </row>
    <row r="6" spans="1:6" ht="16.5" customHeight="1">
      <c r="A6" s="65" t="s">
        <v>231</v>
      </c>
      <c r="B6" s="66">
        <f t="shared" ref="B6:B27" si="0">SUM(C6:E6)</f>
        <v>0</v>
      </c>
      <c r="C6" s="66">
        <v>0</v>
      </c>
      <c r="D6" s="66">
        <v>0</v>
      </c>
      <c r="E6" s="67">
        <v>0</v>
      </c>
      <c r="F6" s="62"/>
    </row>
    <row r="7" spans="1:6" ht="16.5" customHeight="1">
      <c r="A7" s="65" t="s">
        <v>232</v>
      </c>
      <c r="B7" s="66">
        <f t="shared" si="0"/>
        <v>685723</v>
      </c>
      <c r="C7" s="66">
        <v>2323</v>
      </c>
      <c r="D7" s="66">
        <v>6000</v>
      </c>
      <c r="E7" s="67">
        <f>SUM(E8:E11)</f>
        <v>677400</v>
      </c>
      <c r="F7" s="62"/>
    </row>
    <row r="8" spans="1:6" ht="16.5" customHeight="1">
      <c r="A8" s="65" t="s">
        <v>233</v>
      </c>
      <c r="B8" s="66">
        <f t="shared" si="0"/>
        <v>685723</v>
      </c>
      <c r="C8" s="66">
        <v>2323</v>
      </c>
      <c r="D8" s="66">
        <v>6000</v>
      </c>
      <c r="E8" s="67">
        <v>677400</v>
      </c>
      <c r="F8" s="62"/>
    </row>
    <row r="9" spans="1:6" ht="16.5" customHeight="1">
      <c r="A9" s="65" t="s">
        <v>234</v>
      </c>
      <c r="B9" s="66">
        <f t="shared" si="0"/>
        <v>0</v>
      </c>
      <c r="C9" s="66">
        <v>0</v>
      </c>
      <c r="D9" s="66">
        <v>0</v>
      </c>
      <c r="E9" s="67">
        <v>0</v>
      </c>
      <c r="F9" s="62"/>
    </row>
    <row r="10" spans="1:6" ht="16.5" customHeight="1">
      <c r="A10" s="65" t="s">
        <v>235</v>
      </c>
      <c r="B10" s="66">
        <f t="shared" si="0"/>
        <v>0</v>
      </c>
      <c r="C10" s="66">
        <v>0</v>
      </c>
      <c r="D10" s="66">
        <v>0</v>
      </c>
      <c r="E10" s="67">
        <v>0</v>
      </c>
      <c r="F10" s="62"/>
    </row>
    <row r="11" spans="1:6" ht="16.5" customHeight="1">
      <c r="A11" s="65" t="s">
        <v>236</v>
      </c>
      <c r="B11" s="66">
        <f t="shared" si="0"/>
        <v>0</v>
      </c>
      <c r="C11" s="66"/>
      <c r="D11" s="66"/>
      <c r="E11" s="67">
        <v>0</v>
      </c>
      <c r="F11" s="62"/>
    </row>
    <row r="12" spans="1:6" ht="16.5" customHeight="1">
      <c r="A12" s="65" t="s">
        <v>237</v>
      </c>
      <c r="B12" s="66">
        <f t="shared" si="0"/>
        <v>689821</v>
      </c>
      <c r="C12" s="66">
        <v>2921</v>
      </c>
      <c r="D12" s="66">
        <f>D13+D18</f>
        <v>9500</v>
      </c>
      <c r="E12" s="67">
        <f>E13+E18+E23+E24+E25+E26</f>
        <v>677400</v>
      </c>
      <c r="F12" s="62"/>
    </row>
    <row r="13" spans="1:6" ht="16.5" customHeight="1">
      <c r="A13" s="65" t="s">
        <v>238</v>
      </c>
      <c r="B13" s="66">
        <f t="shared" si="0"/>
        <v>5966</v>
      </c>
      <c r="C13" s="66">
        <f>SUM(C14:C17)</f>
        <v>2921</v>
      </c>
      <c r="D13" s="66">
        <f>SUM(D14:D17)-322</f>
        <v>2245</v>
      </c>
      <c r="E13" s="67">
        <f>SUM(E14:E17)</f>
        <v>800</v>
      </c>
      <c r="F13" s="62"/>
    </row>
    <row r="14" spans="1:6" ht="16.5" customHeight="1">
      <c r="A14" s="65" t="s">
        <v>239</v>
      </c>
      <c r="B14" s="66">
        <f t="shared" si="0"/>
        <v>965</v>
      </c>
      <c r="C14" s="66">
        <v>202</v>
      </c>
      <c r="D14" s="66">
        <v>763</v>
      </c>
      <c r="E14" s="67">
        <v>0</v>
      </c>
      <c r="F14" s="62"/>
    </row>
    <row r="15" spans="1:6" ht="16.5" customHeight="1">
      <c r="A15" s="68" t="s">
        <v>240</v>
      </c>
      <c r="B15" s="66">
        <f t="shared" si="0"/>
        <v>1102</v>
      </c>
      <c r="C15" s="66">
        <v>0</v>
      </c>
      <c r="D15" s="66">
        <v>302</v>
      </c>
      <c r="E15" s="67">
        <v>800</v>
      </c>
      <c r="F15" s="62"/>
    </row>
    <row r="16" spans="1:6" ht="16.5" customHeight="1">
      <c r="A16" s="68" t="s">
        <v>241</v>
      </c>
      <c r="B16" s="66">
        <f t="shared" si="0"/>
        <v>302</v>
      </c>
      <c r="C16" s="66">
        <v>0</v>
      </c>
      <c r="D16" s="66">
        <v>302</v>
      </c>
      <c r="E16" s="67">
        <v>0</v>
      </c>
      <c r="F16" s="62"/>
    </row>
    <row r="17" spans="1:6" ht="16.5" customHeight="1">
      <c r="A17" s="68" t="s">
        <v>242</v>
      </c>
      <c r="B17" s="66">
        <f t="shared" si="0"/>
        <v>3919</v>
      </c>
      <c r="C17" s="66">
        <v>2719</v>
      </c>
      <c r="D17" s="66">
        <v>1200</v>
      </c>
      <c r="E17" s="67">
        <v>0</v>
      </c>
      <c r="F17" s="62"/>
    </row>
    <row r="18" spans="1:6" ht="16.5" customHeight="1">
      <c r="A18" s="65" t="s">
        <v>243</v>
      </c>
      <c r="B18" s="66">
        <f t="shared" si="0"/>
        <v>497855</v>
      </c>
      <c r="C18" s="66">
        <v>0</v>
      </c>
      <c r="D18" s="66">
        <f>SUM(D19:D21)</f>
        <v>7255</v>
      </c>
      <c r="E18" s="67">
        <f>SUM(E19:E22)</f>
        <v>490600</v>
      </c>
      <c r="F18" s="62"/>
    </row>
    <row r="19" spans="1:6" ht="16.5" customHeight="1">
      <c r="A19" s="65" t="s">
        <v>244</v>
      </c>
      <c r="B19" s="66">
        <f t="shared" si="0"/>
        <v>16796</v>
      </c>
      <c r="C19" s="66">
        <v>0</v>
      </c>
      <c r="D19" s="66">
        <v>7255</v>
      </c>
      <c r="E19" s="66">
        <v>9541</v>
      </c>
      <c r="F19" s="62"/>
    </row>
    <row r="20" spans="1:6" ht="16.5" customHeight="1">
      <c r="A20" s="65" t="s">
        <v>245</v>
      </c>
      <c r="B20" s="66">
        <f t="shared" si="0"/>
        <v>463057</v>
      </c>
      <c r="C20" s="66">
        <v>0</v>
      </c>
      <c r="D20" s="66">
        <v>0</v>
      </c>
      <c r="E20" s="67">
        <v>463057</v>
      </c>
      <c r="F20" s="62"/>
    </row>
    <row r="21" spans="1:6" ht="16.5" customHeight="1">
      <c r="A21" s="65" t="s">
        <v>242</v>
      </c>
      <c r="B21" s="66">
        <f t="shared" si="0"/>
        <v>18002</v>
      </c>
      <c r="C21" s="66">
        <v>0</v>
      </c>
      <c r="D21" s="66">
        <v>0</v>
      </c>
      <c r="E21" s="67">
        <v>18002</v>
      </c>
      <c r="F21" s="62"/>
    </row>
    <row r="22" spans="1:6" ht="16.5" customHeight="1">
      <c r="A22" s="65" t="s">
        <v>246</v>
      </c>
      <c r="B22" s="66">
        <f t="shared" si="0"/>
        <v>0</v>
      </c>
      <c r="C22" s="66"/>
      <c r="D22" s="66"/>
      <c r="E22" s="67">
        <v>0</v>
      </c>
      <c r="F22" s="62"/>
    </row>
    <row r="23" spans="1:6" ht="16.5" customHeight="1">
      <c r="A23" s="65" t="s">
        <v>247</v>
      </c>
      <c r="B23" s="66">
        <f t="shared" si="0"/>
        <v>186000</v>
      </c>
      <c r="C23" s="66">
        <v>0</v>
      </c>
      <c r="D23" s="66">
        <v>0</v>
      </c>
      <c r="E23" s="66">
        <v>186000</v>
      </c>
      <c r="F23" s="62"/>
    </row>
    <row r="24" spans="1:6" ht="16.5" customHeight="1">
      <c r="A24" s="65" t="s">
        <v>248</v>
      </c>
      <c r="B24" s="66">
        <f t="shared" si="0"/>
        <v>0</v>
      </c>
      <c r="C24" s="66">
        <v>0</v>
      </c>
      <c r="D24" s="66">
        <v>0</v>
      </c>
      <c r="E24" s="67">
        <v>0</v>
      </c>
      <c r="F24" s="62"/>
    </row>
    <row r="25" spans="1:6" ht="16.5" customHeight="1">
      <c r="A25" s="65" t="s">
        <v>249</v>
      </c>
      <c r="B25" s="66">
        <f t="shared" si="0"/>
        <v>0</v>
      </c>
      <c r="C25" s="66">
        <v>0</v>
      </c>
      <c r="D25" s="66">
        <v>0</v>
      </c>
      <c r="E25" s="67">
        <v>0</v>
      </c>
      <c r="F25" s="62"/>
    </row>
    <row r="26" spans="1:6" ht="16.5" customHeight="1">
      <c r="A26" s="65" t="s">
        <v>250</v>
      </c>
      <c r="B26" s="66">
        <f t="shared" si="0"/>
        <v>0</v>
      </c>
      <c r="C26" s="66">
        <v>0</v>
      </c>
      <c r="D26" s="66">
        <v>0</v>
      </c>
      <c r="E26" s="67">
        <v>0</v>
      </c>
      <c r="F26" s="62"/>
    </row>
    <row r="27" spans="1:6" ht="16.5" customHeight="1">
      <c r="A27" s="65" t="s">
        <v>251</v>
      </c>
      <c r="B27" s="66">
        <f t="shared" si="0"/>
        <v>0</v>
      </c>
      <c r="C27" s="66">
        <v>0</v>
      </c>
      <c r="D27" s="66">
        <v>0</v>
      </c>
      <c r="E27" s="67">
        <v>0</v>
      </c>
      <c r="F27" s="62"/>
    </row>
  </sheetData>
  <mergeCells count="7">
    <mergeCell ref="A1:E1"/>
    <mergeCell ref="B2:D2"/>
    <mergeCell ref="A3:A4"/>
    <mergeCell ref="B3:B4"/>
    <mergeCell ref="C3:C4"/>
    <mergeCell ref="D3:D4"/>
    <mergeCell ref="E3:E4"/>
  </mergeCells>
  <phoneticPr fontId="3" type="noConversion"/>
  <printOptions horizontalCentered="1"/>
  <pageMargins left="0.19685039370078741" right="0.19685039370078741" top="0.98425196850393704" bottom="0.78740157480314965" header="0.51181102362204722" footer="0.39370078740157483"/>
  <pageSetup paperSize="9" firstPageNumber="13" orientation="landscape" useFirstPageNumber="1" r:id="rId1"/>
  <headerFooter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4" sqref="J14"/>
    </sheetView>
  </sheetViews>
  <sheetFormatPr defaultColWidth="9" defaultRowHeight="14.25"/>
  <cols>
    <col min="1" max="1" width="4.5" style="69" customWidth="1"/>
    <col min="2" max="2" width="30.625" style="69" customWidth="1"/>
    <col min="3" max="7" width="15.625" style="69" customWidth="1"/>
    <col min="8" max="16384" width="9" style="69"/>
  </cols>
  <sheetData>
    <row r="1" spans="1:7" ht="30" customHeight="1">
      <c r="A1" s="127" t="s">
        <v>303</v>
      </c>
      <c r="B1" s="127"/>
      <c r="C1" s="127"/>
      <c r="D1" s="127"/>
      <c r="E1" s="127"/>
      <c r="F1" s="127"/>
      <c r="G1" s="127"/>
    </row>
    <row r="2" spans="1:7" ht="20.100000000000001" customHeight="1">
      <c r="A2" s="70"/>
      <c r="B2" s="70"/>
      <c r="C2" s="70"/>
      <c r="D2" s="70"/>
      <c r="E2" s="70"/>
      <c r="F2" s="70"/>
      <c r="G2" s="71" t="s">
        <v>0</v>
      </c>
    </row>
    <row r="3" spans="1:7" ht="36" customHeight="1">
      <c r="A3" s="72" t="s">
        <v>252</v>
      </c>
      <c r="B3" s="73" t="s">
        <v>253</v>
      </c>
      <c r="C3" s="73" t="s">
        <v>226</v>
      </c>
      <c r="D3" s="74" t="s">
        <v>254</v>
      </c>
      <c r="E3" s="75" t="s">
        <v>255</v>
      </c>
      <c r="F3" s="76" t="s">
        <v>256</v>
      </c>
      <c r="G3" s="75" t="s">
        <v>257</v>
      </c>
    </row>
    <row r="4" spans="1:7" ht="21.95" customHeight="1">
      <c r="A4" s="77">
        <v>1</v>
      </c>
      <c r="B4" s="78" t="s">
        <v>230</v>
      </c>
      <c r="C4" s="79">
        <f t="shared" ref="C4:C14" si="0">SUM(D4:G4)</f>
        <v>162316</v>
      </c>
      <c r="D4" s="79">
        <v>1920</v>
      </c>
      <c r="E4" s="79">
        <v>13606</v>
      </c>
      <c r="F4" s="79">
        <v>103903</v>
      </c>
      <c r="G4" s="79">
        <v>42887</v>
      </c>
    </row>
    <row r="5" spans="1:7" ht="21.95" customHeight="1">
      <c r="A5" s="77">
        <v>2</v>
      </c>
      <c r="B5" s="78" t="s">
        <v>232</v>
      </c>
      <c r="C5" s="79">
        <f t="shared" si="0"/>
        <v>105617</v>
      </c>
      <c r="D5" s="79">
        <f t="shared" ref="D5:G5" si="1">D6+D9+D10+D11+D12+D13+D14</f>
        <v>40044</v>
      </c>
      <c r="E5" s="79">
        <f t="shared" si="1"/>
        <v>2775</v>
      </c>
      <c r="F5" s="79">
        <f t="shared" si="1"/>
        <v>42842</v>
      </c>
      <c r="G5" s="79">
        <f t="shared" si="1"/>
        <v>19956</v>
      </c>
    </row>
    <row r="6" spans="1:7" ht="21.95" customHeight="1">
      <c r="A6" s="77">
        <v>3</v>
      </c>
      <c r="B6" s="80" t="s">
        <v>258</v>
      </c>
      <c r="C6" s="81">
        <f t="shared" si="0"/>
        <v>71957</v>
      </c>
      <c r="D6" s="81">
        <v>21680</v>
      </c>
      <c r="E6" s="81">
        <v>2500</v>
      </c>
      <c r="F6" s="81">
        <f>F7+F8</f>
        <v>35147</v>
      </c>
      <c r="G6" s="81">
        <v>12630</v>
      </c>
    </row>
    <row r="7" spans="1:7" ht="21.95" customHeight="1">
      <c r="A7" s="77">
        <v>4</v>
      </c>
      <c r="B7" s="82" t="s">
        <v>259</v>
      </c>
      <c r="C7" s="81">
        <f t="shared" si="0"/>
        <v>24862</v>
      </c>
      <c r="D7" s="81"/>
      <c r="E7" s="81"/>
      <c r="F7" s="81">
        <v>24862</v>
      </c>
      <c r="G7" s="81"/>
    </row>
    <row r="8" spans="1:7" ht="21.95" customHeight="1">
      <c r="A8" s="77">
        <v>5</v>
      </c>
      <c r="B8" s="82" t="s">
        <v>260</v>
      </c>
      <c r="C8" s="81">
        <f t="shared" si="0"/>
        <v>10285</v>
      </c>
      <c r="D8" s="81"/>
      <c r="E8" s="81"/>
      <c r="F8" s="81">
        <v>10285</v>
      </c>
      <c r="G8" s="81"/>
    </row>
    <row r="9" spans="1:7" ht="21.95" customHeight="1">
      <c r="A9" s="77">
        <v>6</v>
      </c>
      <c r="B9" s="82" t="s">
        <v>261</v>
      </c>
      <c r="C9" s="81">
        <f t="shared" si="0"/>
        <v>1413</v>
      </c>
      <c r="D9" s="81">
        <v>64</v>
      </c>
      <c r="E9" s="81">
        <v>125</v>
      </c>
      <c r="F9" s="81">
        <v>959</v>
      </c>
      <c r="G9" s="81">
        <v>265</v>
      </c>
    </row>
    <row r="10" spans="1:7" ht="21.95" customHeight="1">
      <c r="A10" s="77">
        <v>7</v>
      </c>
      <c r="B10" s="82" t="s">
        <v>262</v>
      </c>
      <c r="C10" s="81">
        <f t="shared" si="0"/>
        <v>17500</v>
      </c>
      <c r="D10" s="81">
        <v>17500</v>
      </c>
      <c r="E10" s="81"/>
      <c r="F10" s="81"/>
      <c r="G10" s="81"/>
    </row>
    <row r="11" spans="1:7" ht="21.95" customHeight="1">
      <c r="A11" s="77">
        <v>8</v>
      </c>
      <c r="B11" s="82" t="s">
        <v>263</v>
      </c>
      <c r="C11" s="81">
        <f t="shared" si="0"/>
        <v>6737</v>
      </c>
      <c r="D11" s="81"/>
      <c r="E11" s="81"/>
      <c r="F11" s="81">
        <v>6736</v>
      </c>
      <c r="G11" s="81">
        <v>1</v>
      </c>
    </row>
    <row r="12" spans="1:7" ht="21.95" customHeight="1">
      <c r="A12" s="77">
        <v>9</v>
      </c>
      <c r="B12" s="82" t="s">
        <v>264</v>
      </c>
      <c r="C12" s="81">
        <f t="shared" si="0"/>
        <v>803</v>
      </c>
      <c r="D12" s="81">
        <v>800</v>
      </c>
      <c r="E12" s="81">
        <v>3</v>
      </c>
      <c r="F12" s="81"/>
      <c r="G12" s="81"/>
    </row>
    <row r="13" spans="1:7" ht="21.95" customHeight="1">
      <c r="A13" s="77">
        <v>10</v>
      </c>
      <c r="B13" s="82" t="s">
        <v>265</v>
      </c>
      <c r="C13" s="81">
        <f t="shared" si="0"/>
        <v>6000</v>
      </c>
      <c r="D13" s="81"/>
      <c r="E13" s="81"/>
      <c r="F13" s="81"/>
      <c r="G13" s="81">
        <v>6000</v>
      </c>
    </row>
    <row r="14" spans="1:7" ht="21.95" customHeight="1">
      <c r="A14" s="77">
        <v>11</v>
      </c>
      <c r="B14" s="82" t="s">
        <v>266</v>
      </c>
      <c r="C14" s="81">
        <f t="shared" si="0"/>
        <v>1207</v>
      </c>
      <c r="D14" s="81"/>
      <c r="E14" s="81">
        <v>147</v>
      </c>
      <c r="F14" s="81"/>
      <c r="G14" s="81">
        <v>1060</v>
      </c>
    </row>
    <row r="15" spans="1:7" ht="21.95" customHeight="1">
      <c r="A15" s="77">
        <v>12</v>
      </c>
      <c r="B15" s="83" t="s">
        <v>267</v>
      </c>
      <c r="C15" s="79">
        <f t="shared" ref="C15:G15" si="2">SUM(C16:C26)</f>
        <v>97293</v>
      </c>
      <c r="D15" s="79">
        <f t="shared" si="2"/>
        <v>38301</v>
      </c>
      <c r="E15" s="79">
        <f t="shared" si="2"/>
        <v>5265</v>
      </c>
      <c r="F15" s="79">
        <f t="shared" si="2"/>
        <v>36678</v>
      </c>
      <c r="G15" s="79">
        <f t="shared" si="2"/>
        <v>17049</v>
      </c>
    </row>
    <row r="16" spans="1:7" ht="21.95" customHeight="1">
      <c r="A16" s="77">
        <v>13</v>
      </c>
      <c r="B16" s="82" t="s">
        <v>268</v>
      </c>
      <c r="C16" s="81">
        <f t="shared" ref="C16:C28" si="3">SUM(D16:G16)</f>
        <v>84822</v>
      </c>
      <c r="D16" s="81">
        <v>38295</v>
      </c>
      <c r="E16" s="81">
        <v>1247</v>
      </c>
      <c r="F16" s="81">
        <v>36678</v>
      </c>
      <c r="G16" s="81">
        <v>8602</v>
      </c>
    </row>
    <row r="17" spans="1:7" ht="21.95" customHeight="1">
      <c r="A17" s="77">
        <v>14</v>
      </c>
      <c r="B17" s="82" t="s">
        <v>269</v>
      </c>
      <c r="C17" s="81">
        <f t="shared" si="3"/>
        <v>275</v>
      </c>
      <c r="D17" s="81"/>
      <c r="E17" s="81">
        <v>275</v>
      </c>
      <c r="F17" s="81"/>
      <c r="G17" s="81"/>
    </row>
    <row r="18" spans="1:7" ht="21.95" customHeight="1">
      <c r="A18" s="77">
        <v>15</v>
      </c>
      <c r="B18" s="82" t="s">
        <v>270</v>
      </c>
      <c r="C18" s="81">
        <f t="shared" si="3"/>
        <v>463</v>
      </c>
      <c r="D18" s="81"/>
      <c r="E18" s="81">
        <v>463</v>
      </c>
      <c r="F18" s="81"/>
      <c r="G18" s="81"/>
    </row>
    <row r="19" spans="1:7" ht="21.95" customHeight="1">
      <c r="A19" s="77">
        <v>16</v>
      </c>
      <c r="B19" s="82" t="s">
        <v>271</v>
      </c>
      <c r="C19" s="81">
        <f t="shared" si="3"/>
        <v>3</v>
      </c>
      <c r="D19" s="81"/>
      <c r="E19" s="81">
        <v>3</v>
      </c>
      <c r="F19" s="81"/>
      <c r="G19" s="81"/>
    </row>
    <row r="20" spans="1:7" ht="21.95" customHeight="1">
      <c r="A20" s="77">
        <v>17</v>
      </c>
      <c r="B20" s="82" t="s">
        <v>272</v>
      </c>
      <c r="C20" s="81">
        <f t="shared" si="3"/>
        <v>14</v>
      </c>
      <c r="D20" s="81"/>
      <c r="E20" s="81"/>
      <c r="F20" s="81"/>
      <c r="G20" s="81">
        <v>14</v>
      </c>
    </row>
    <row r="21" spans="1:7" ht="21.95" customHeight="1">
      <c r="A21" s="77">
        <v>18</v>
      </c>
      <c r="B21" s="82" t="s">
        <v>273</v>
      </c>
      <c r="C21" s="81">
        <f t="shared" si="3"/>
        <v>12</v>
      </c>
      <c r="D21" s="81"/>
      <c r="E21" s="81">
        <v>12</v>
      </c>
      <c r="F21" s="81"/>
      <c r="G21" s="81"/>
    </row>
    <row r="22" spans="1:7" ht="21.95" customHeight="1">
      <c r="A22" s="77">
        <v>19</v>
      </c>
      <c r="B22" s="82" t="s">
        <v>274</v>
      </c>
      <c r="C22" s="81">
        <f t="shared" si="3"/>
        <v>4050</v>
      </c>
      <c r="D22" s="81"/>
      <c r="E22" s="81">
        <v>3000</v>
      </c>
      <c r="F22" s="81"/>
      <c r="G22" s="81">
        <v>1050</v>
      </c>
    </row>
    <row r="23" spans="1:7" ht="21.95" customHeight="1">
      <c r="A23" s="77">
        <v>20</v>
      </c>
      <c r="B23" s="82" t="s">
        <v>275</v>
      </c>
      <c r="C23" s="81">
        <f t="shared" si="3"/>
        <v>323</v>
      </c>
      <c r="D23" s="81"/>
      <c r="E23" s="81"/>
      <c r="F23" s="81"/>
      <c r="G23" s="81">
        <v>323</v>
      </c>
    </row>
    <row r="24" spans="1:7" ht="21.95" customHeight="1">
      <c r="A24" s="77">
        <v>21</v>
      </c>
      <c r="B24" s="82" t="s">
        <v>276</v>
      </c>
      <c r="C24" s="81">
        <f t="shared" si="3"/>
        <v>6</v>
      </c>
      <c r="D24" s="81">
        <v>6</v>
      </c>
      <c r="E24" s="81"/>
      <c r="F24" s="81"/>
      <c r="G24" s="81"/>
    </row>
    <row r="25" spans="1:7" ht="21.95" customHeight="1">
      <c r="A25" s="77">
        <v>22</v>
      </c>
      <c r="B25" s="82" t="s">
        <v>277</v>
      </c>
      <c r="C25" s="81">
        <f t="shared" si="3"/>
        <v>6000</v>
      </c>
      <c r="D25" s="81"/>
      <c r="E25" s="81"/>
      <c r="F25" s="81"/>
      <c r="G25" s="81">
        <v>6000</v>
      </c>
    </row>
    <row r="26" spans="1:7" ht="21.95" customHeight="1">
      <c r="A26" s="77">
        <v>23</v>
      </c>
      <c r="B26" s="82" t="s">
        <v>278</v>
      </c>
      <c r="C26" s="81">
        <f t="shared" si="3"/>
        <v>1325</v>
      </c>
      <c r="D26" s="81"/>
      <c r="E26" s="81">
        <v>265</v>
      </c>
      <c r="F26" s="81"/>
      <c r="G26" s="81">
        <v>1060</v>
      </c>
    </row>
    <row r="27" spans="1:7" ht="21.95" customHeight="1">
      <c r="A27" s="77">
        <v>24</v>
      </c>
      <c r="B27" s="83" t="s">
        <v>279</v>
      </c>
      <c r="C27" s="79">
        <f t="shared" si="3"/>
        <v>170640</v>
      </c>
      <c r="D27" s="79">
        <f t="shared" ref="D27:G27" si="4">SUM(D4+D5-D15)</f>
        <v>3663</v>
      </c>
      <c r="E27" s="79">
        <f t="shared" si="4"/>
        <v>11116</v>
      </c>
      <c r="F27" s="79">
        <f t="shared" si="4"/>
        <v>110067</v>
      </c>
      <c r="G27" s="79">
        <f t="shared" si="4"/>
        <v>45794</v>
      </c>
    </row>
    <row r="28" spans="1:7" ht="21.95" customHeight="1">
      <c r="A28" s="77">
        <v>25</v>
      </c>
      <c r="B28" s="82" t="s">
        <v>280</v>
      </c>
      <c r="C28" s="81">
        <f t="shared" si="3"/>
        <v>8324</v>
      </c>
      <c r="D28" s="81">
        <f t="shared" ref="D28:G28" si="5">D5-D15</f>
        <v>1743</v>
      </c>
      <c r="E28" s="81">
        <f t="shared" si="5"/>
        <v>-2490</v>
      </c>
      <c r="F28" s="81">
        <f t="shared" si="5"/>
        <v>6164</v>
      </c>
      <c r="G28" s="81">
        <f t="shared" si="5"/>
        <v>2907</v>
      </c>
    </row>
  </sheetData>
  <mergeCells count="1">
    <mergeCell ref="A1:G1"/>
  </mergeCells>
  <phoneticPr fontId="3" type="noConversion"/>
  <printOptions horizontalCentered="1"/>
  <pageMargins left="0.19685039370078741" right="0.19685039370078741" top="0.98425196850393704" bottom="0.98425196850393704" header="0.51181102362204722" footer="0.39370078740157483"/>
  <pageSetup paperSize="9" firstPageNumber="14" orientation="landscape" useFirstPageNumber="1" r:id="rId1"/>
  <headerFooter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3" sqref="K13"/>
    </sheetView>
  </sheetViews>
  <sheetFormatPr defaultColWidth="9" defaultRowHeight="14.25"/>
  <cols>
    <col min="1" max="1" width="25.625" style="86" customWidth="1"/>
    <col min="2" max="4" width="11.625" style="86" customWidth="1"/>
    <col min="5" max="5" width="25.625" style="86" customWidth="1"/>
    <col min="6" max="6" width="11.625" style="86" customWidth="1"/>
    <col min="7" max="8" width="11.625" style="84" customWidth="1"/>
    <col min="9" max="16384" width="9" style="84"/>
  </cols>
  <sheetData>
    <row r="1" spans="1:8" ht="36" customHeight="1">
      <c r="A1" s="128" t="s">
        <v>304</v>
      </c>
      <c r="B1" s="128"/>
      <c r="C1" s="128"/>
      <c r="D1" s="128"/>
      <c r="E1" s="128"/>
      <c r="F1" s="128"/>
      <c r="G1" s="128"/>
      <c r="H1" s="128"/>
    </row>
    <row r="2" spans="1:8" ht="20.100000000000001" customHeight="1">
      <c r="A2" s="85"/>
      <c r="B2" s="85"/>
      <c r="C2" s="85"/>
      <c r="D2" s="85"/>
      <c r="E2" s="85"/>
      <c r="H2" s="87" t="s">
        <v>0</v>
      </c>
    </row>
    <row r="3" spans="1:8" ht="21.95" customHeight="1">
      <c r="A3" s="129" t="s">
        <v>281</v>
      </c>
      <c r="B3" s="130"/>
      <c r="C3" s="130"/>
      <c r="D3" s="131"/>
      <c r="E3" s="129" t="s">
        <v>282</v>
      </c>
      <c r="F3" s="130"/>
      <c r="G3" s="130"/>
      <c r="H3" s="131"/>
    </row>
    <row r="4" spans="1:8" ht="36" customHeight="1">
      <c r="A4" s="88" t="s">
        <v>253</v>
      </c>
      <c r="B4" s="88" t="s">
        <v>283</v>
      </c>
      <c r="C4" s="88" t="s">
        <v>284</v>
      </c>
      <c r="D4" s="88" t="s">
        <v>285</v>
      </c>
      <c r="E4" s="88" t="s">
        <v>253</v>
      </c>
      <c r="F4" s="88" t="s">
        <v>283</v>
      </c>
      <c r="G4" s="88" t="s">
        <v>284</v>
      </c>
      <c r="H4" s="88" t="s">
        <v>285</v>
      </c>
    </row>
    <row r="5" spans="1:8" ht="21.95" customHeight="1">
      <c r="A5" s="89" t="s">
        <v>286</v>
      </c>
      <c r="B5" s="90">
        <v>21</v>
      </c>
      <c r="C5" s="90">
        <v>800</v>
      </c>
      <c r="D5" s="90">
        <f t="shared" ref="D5:D9" si="0">B5-C5</f>
        <v>-779</v>
      </c>
      <c r="E5" s="91" t="s">
        <v>287</v>
      </c>
      <c r="F5" s="90">
        <v>2359</v>
      </c>
      <c r="G5" s="92">
        <v>800</v>
      </c>
      <c r="H5" s="92">
        <f>F5-G5</f>
        <v>1559</v>
      </c>
    </row>
    <row r="6" spans="1:8" ht="21.95" customHeight="1">
      <c r="A6" s="89" t="s">
        <v>288</v>
      </c>
      <c r="B6" s="90">
        <v>1160</v>
      </c>
      <c r="C6" s="90">
        <v>0</v>
      </c>
      <c r="D6" s="90">
        <f t="shared" si="0"/>
        <v>1160</v>
      </c>
      <c r="E6" s="89"/>
      <c r="F6" s="93"/>
      <c r="G6" s="92"/>
      <c r="H6" s="92"/>
    </row>
    <row r="7" spans="1:8" ht="21.95" customHeight="1">
      <c r="A7" s="89" t="s">
        <v>289</v>
      </c>
      <c r="B7" s="90"/>
      <c r="C7" s="90"/>
      <c r="D7" s="90">
        <f t="shared" si="0"/>
        <v>0</v>
      </c>
      <c r="E7" s="89"/>
      <c r="F7" s="90"/>
      <c r="G7" s="92"/>
      <c r="H7" s="92"/>
    </row>
    <row r="8" spans="1:8" ht="21.95" customHeight="1">
      <c r="A8" s="89" t="s">
        <v>290</v>
      </c>
      <c r="B8" s="90"/>
      <c r="C8" s="90"/>
      <c r="D8" s="90">
        <f t="shared" si="0"/>
        <v>0</v>
      </c>
      <c r="E8" s="89"/>
      <c r="F8" s="90"/>
      <c r="G8" s="92"/>
      <c r="H8" s="92"/>
    </row>
    <row r="9" spans="1:8" ht="21.95" customHeight="1">
      <c r="A9" s="91" t="s">
        <v>291</v>
      </c>
      <c r="B9" s="90">
        <v>1178</v>
      </c>
      <c r="C9" s="90">
        <v>0</v>
      </c>
      <c r="D9" s="90">
        <f t="shared" si="0"/>
        <v>1178</v>
      </c>
      <c r="E9" s="89"/>
      <c r="F9" s="90"/>
      <c r="G9" s="92"/>
      <c r="H9" s="92"/>
    </row>
    <row r="10" spans="1:8" ht="21.95" customHeight="1">
      <c r="A10" s="89"/>
      <c r="B10" s="93"/>
      <c r="C10" s="93"/>
      <c r="D10" s="93"/>
      <c r="E10" s="89"/>
      <c r="F10" s="90"/>
      <c r="G10" s="92"/>
      <c r="H10" s="92"/>
    </row>
    <row r="11" spans="1:8" ht="21.95" customHeight="1">
      <c r="A11" s="89"/>
      <c r="B11" s="90"/>
      <c r="C11" s="90"/>
      <c r="D11" s="90"/>
      <c r="E11" s="89"/>
      <c r="F11" s="90"/>
      <c r="G11" s="92"/>
      <c r="H11" s="92"/>
    </row>
    <row r="12" spans="1:8" ht="21.95" customHeight="1">
      <c r="A12" s="89"/>
      <c r="B12" s="90"/>
      <c r="C12" s="90"/>
      <c r="D12" s="90"/>
      <c r="E12" s="89"/>
      <c r="F12" s="90"/>
      <c r="G12" s="92"/>
      <c r="H12" s="92"/>
    </row>
    <row r="13" spans="1:8" ht="21.95" customHeight="1">
      <c r="A13" s="89"/>
      <c r="B13" s="90"/>
      <c r="C13" s="90"/>
      <c r="D13" s="90"/>
      <c r="E13" s="89"/>
      <c r="F13" s="90"/>
      <c r="G13" s="92"/>
      <c r="H13" s="92"/>
    </row>
    <row r="14" spans="1:8" ht="21.95" customHeight="1">
      <c r="A14" s="89"/>
      <c r="B14" s="90"/>
      <c r="C14" s="90"/>
      <c r="D14" s="90"/>
      <c r="E14" s="89"/>
      <c r="F14" s="90"/>
      <c r="G14" s="92"/>
      <c r="H14" s="92"/>
    </row>
    <row r="15" spans="1:8" ht="21.95" customHeight="1">
      <c r="A15" s="94" t="s">
        <v>292</v>
      </c>
      <c r="B15" s="93">
        <f>SUM(B5:B14)</f>
        <v>2359</v>
      </c>
      <c r="C15" s="93">
        <f>SUM(C5:C14)</f>
        <v>800</v>
      </c>
      <c r="D15" s="93">
        <f>SUM(D5:D14)</f>
        <v>1559</v>
      </c>
      <c r="E15" s="94" t="s">
        <v>293</v>
      </c>
      <c r="F15" s="93">
        <f>SUM(F5:F14)</f>
        <v>2359</v>
      </c>
      <c r="G15" s="93">
        <f>SUM(G5:G14)</f>
        <v>800</v>
      </c>
      <c r="H15" s="93">
        <f>SUM(H5:H14)</f>
        <v>1559</v>
      </c>
    </row>
    <row r="16" spans="1:8" ht="21.95" customHeight="1">
      <c r="A16" s="89" t="s">
        <v>294</v>
      </c>
      <c r="B16" s="90"/>
      <c r="C16" s="90"/>
      <c r="D16" s="90"/>
      <c r="E16" s="89" t="s">
        <v>295</v>
      </c>
      <c r="F16" s="90"/>
      <c r="G16" s="92"/>
      <c r="H16" s="92"/>
    </row>
    <row r="17" spans="1:8" ht="21.95" customHeight="1">
      <c r="A17" s="94" t="s">
        <v>296</v>
      </c>
      <c r="B17" s="93">
        <f t="shared" ref="B17:H17" si="1">SUM(B15:B16)</f>
        <v>2359</v>
      </c>
      <c r="C17" s="93">
        <f t="shared" si="1"/>
        <v>800</v>
      </c>
      <c r="D17" s="93">
        <f t="shared" si="1"/>
        <v>1559</v>
      </c>
      <c r="E17" s="94" t="s">
        <v>297</v>
      </c>
      <c r="F17" s="93">
        <f t="shared" si="1"/>
        <v>2359</v>
      </c>
      <c r="G17" s="93">
        <f t="shared" si="1"/>
        <v>800</v>
      </c>
      <c r="H17" s="93">
        <f t="shared" si="1"/>
        <v>1559</v>
      </c>
    </row>
    <row r="18" spans="1:8" ht="27" customHeight="1">
      <c r="A18" s="132" t="s">
        <v>298</v>
      </c>
      <c r="B18" s="132"/>
      <c r="C18" s="132"/>
      <c r="D18" s="132"/>
      <c r="E18" s="132"/>
      <c r="F18" s="132"/>
      <c r="G18" s="132"/>
      <c r="H18" s="132"/>
    </row>
  </sheetData>
  <mergeCells count="4">
    <mergeCell ref="A1:H1"/>
    <mergeCell ref="A3:D3"/>
    <mergeCell ref="E3:H3"/>
    <mergeCell ref="A18:H18"/>
  </mergeCells>
  <phoneticPr fontId="3" type="noConversion"/>
  <printOptions horizontalCentered="1"/>
  <pageMargins left="0.19685039370078741" right="0.19685039370078741" top="0.98425196850393704" bottom="0.98425196850393704" header="0.51181102362204722" footer="0.51181102362204722"/>
  <pageSetup paperSize="9" firstPageNumber="16" orientation="landscape" useFirstPageNumber="1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10</vt:i4>
      </vt:variant>
    </vt:vector>
  </HeadingPairs>
  <TitlesOfParts>
    <vt:vector size="16" baseType="lpstr">
      <vt:lpstr>一般预算收支总表</vt:lpstr>
      <vt:lpstr>收入预算表</vt:lpstr>
      <vt:lpstr>支出预算表</vt:lpstr>
      <vt:lpstr>基金预算汇总表</vt:lpstr>
      <vt:lpstr>社保基金预算总表</vt:lpstr>
      <vt:lpstr>国有资本经营预算总表</vt:lpstr>
      <vt:lpstr>国有资本经营预算总表!Print_Area</vt:lpstr>
      <vt:lpstr>基金预算汇总表!Print_Area</vt:lpstr>
      <vt:lpstr>社保基金预算总表!Print_Area</vt:lpstr>
      <vt:lpstr>收入预算表!Print_Area</vt:lpstr>
      <vt:lpstr>一般预算收支总表!Print_Area</vt:lpstr>
      <vt:lpstr>支出预算表!Print_Area</vt:lpstr>
      <vt:lpstr>社保基金预算总表!Print_Titles</vt:lpstr>
      <vt:lpstr>收入预算表!Print_Titles</vt:lpstr>
      <vt:lpstr>一般预算收支总表!Print_Titles</vt:lpstr>
      <vt:lpstr>支出预算表!Print_Titles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2020-01-03T13:56:39Z</cp:lastPrinted>
  <dcterms:created xsi:type="dcterms:W3CDTF">2020-01-03T13:33:20Z</dcterms:created>
  <dcterms:modified xsi:type="dcterms:W3CDTF">2020-01-23T01:59:06Z</dcterms:modified>
</cp:coreProperties>
</file>